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81" yWindow="60" windowWidth="15480" windowHeight="11640" activeTab="2"/>
  </bookViews>
  <sheets>
    <sheet name="院内承認ﾚｼﾞﾒﾝ" sheetId="1" r:id="rId1"/>
    <sheet name="薬価" sheetId="2" r:id="rId2"/>
    <sheet name="レジメン目次" sheetId="3" r:id="rId3"/>
    <sheet name="レジメン費用計算" sheetId="4" r:id="rId4"/>
  </sheets>
  <definedNames/>
  <calcPr fullCalcOnLoad="1"/>
</workbook>
</file>

<file path=xl/sharedStrings.xml><?xml version="1.0" encoding="utf-8"?>
<sst xmlns="http://schemas.openxmlformats.org/spreadsheetml/2006/main" count="1996" uniqueCount="1018">
  <si>
    <t>レジメン名</t>
  </si>
  <si>
    <t>抗癌剤</t>
  </si>
  <si>
    <t>用量</t>
  </si>
  <si>
    <t>AUC5</t>
  </si>
  <si>
    <r>
      <t>CPT11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150</t>
    </r>
    <r>
      <rPr>
        <sz val="9"/>
        <rFont val="ＭＳ Ｐゴシック"/>
        <family val="3"/>
      </rPr>
      <t>）胃癌</t>
    </r>
  </si>
  <si>
    <r>
      <t>Docetaxel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70</t>
    </r>
    <r>
      <rPr>
        <sz val="9"/>
        <rFont val="ＭＳ Ｐゴシック"/>
        <family val="3"/>
      </rPr>
      <t>）乳癌</t>
    </r>
  </si>
  <si>
    <r>
      <t>Herceptin (2)</t>
    </r>
    <r>
      <rPr>
        <sz val="9"/>
        <rFont val="ＭＳ Ｐゴシック"/>
        <family val="3"/>
      </rPr>
      <t>転移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乳癌</t>
    </r>
  </si>
  <si>
    <r>
      <t>Herceptin (6)</t>
    </r>
    <r>
      <rPr>
        <sz val="9"/>
        <rFont val="ＭＳ Ｐゴシック"/>
        <family val="3"/>
      </rPr>
      <t>術後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乳癌</t>
    </r>
  </si>
  <si>
    <r>
      <t xml:space="preserve">Vinorelbine (25) </t>
    </r>
    <r>
      <rPr>
        <sz val="9"/>
        <rFont val="ＭＳ Ｐゴシック"/>
        <family val="3"/>
      </rPr>
      <t>乳癌</t>
    </r>
  </si>
  <si>
    <r>
      <t>FEC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100</t>
    </r>
    <r>
      <rPr>
        <sz val="9"/>
        <rFont val="ＭＳ Ｐゴシック"/>
        <family val="3"/>
      </rPr>
      <t>）乳癌</t>
    </r>
  </si>
  <si>
    <r>
      <t>FEC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75</t>
    </r>
    <r>
      <rPr>
        <sz val="9"/>
        <rFont val="ＭＳ Ｐゴシック"/>
        <family val="3"/>
      </rPr>
      <t>）乳癌</t>
    </r>
  </si>
  <si>
    <r>
      <t>EC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90/600</t>
    </r>
    <r>
      <rPr>
        <sz val="9"/>
        <rFont val="ＭＳ Ｐゴシック"/>
        <family val="3"/>
      </rPr>
      <t>）乳癌</t>
    </r>
  </si>
  <si>
    <r>
      <t>Docetaxel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60</t>
    </r>
    <r>
      <rPr>
        <sz val="9"/>
        <rFont val="ＭＳ Ｐゴシック"/>
        <family val="3"/>
      </rPr>
      <t>）肺癌</t>
    </r>
  </si>
  <si>
    <r>
      <t>Avastin+mFOLFOX6</t>
    </r>
    <r>
      <rPr>
        <sz val="9"/>
        <rFont val="ＭＳ Ｐゴシック"/>
        <family val="3"/>
      </rPr>
      <t>　大腸癌</t>
    </r>
  </si>
  <si>
    <r>
      <t>Avastin+</t>
    </r>
    <r>
      <rPr>
        <sz val="9"/>
        <rFont val="ＭＳ Ｐゴシック"/>
        <family val="3"/>
      </rPr>
      <t>ｓ</t>
    </r>
    <r>
      <rPr>
        <sz val="9"/>
        <rFont val="Arial"/>
        <family val="2"/>
      </rPr>
      <t>LV5FU2</t>
    </r>
    <r>
      <rPr>
        <sz val="9"/>
        <rFont val="ＭＳ Ｐゴシック"/>
        <family val="3"/>
      </rPr>
      <t>　大腸癌</t>
    </r>
  </si>
  <si>
    <r>
      <t>Rituximab</t>
    </r>
    <r>
      <rPr>
        <sz val="9"/>
        <rFont val="ＭＳ Ｐゴシック"/>
        <family val="3"/>
      </rPr>
      <t>　悪性リンパ腫</t>
    </r>
  </si>
  <si>
    <r>
      <t>CHOP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21</t>
    </r>
    <r>
      <rPr>
        <sz val="9"/>
        <rFont val="ＭＳ Ｐゴシック"/>
        <family val="3"/>
      </rPr>
      <t>　悪性リンパ腫</t>
    </r>
  </si>
  <si>
    <r>
      <t>THP-COP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21</t>
    </r>
    <r>
      <rPr>
        <sz val="9"/>
        <rFont val="ＭＳ Ｐゴシック"/>
        <family val="3"/>
      </rPr>
      <t>　悪性リンパ腫</t>
    </r>
  </si>
  <si>
    <r>
      <t>（研）</t>
    </r>
    <r>
      <rPr>
        <sz val="9"/>
        <rFont val="Arial"/>
        <family val="2"/>
      </rPr>
      <t>IMVP-16</t>
    </r>
    <r>
      <rPr>
        <sz val="9"/>
        <rFont val="ＭＳ Ｐゴシック"/>
        <family val="3"/>
      </rPr>
      <t>　悪性リンパ腫</t>
    </r>
  </si>
  <si>
    <r>
      <t>HDMTX</t>
    </r>
    <r>
      <rPr>
        <sz val="9"/>
        <rFont val="ＭＳ Ｐゴシック"/>
        <family val="3"/>
      </rPr>
      <t>　脳悪性リンパ腫</t>
    </r>
  </si>
  <si>
    <t>20mg/body</t>
  </si>
  <si>
    <t>メソトレキセート</t>
  </si>
  <si>
    <t>40mg/body</t>
  </si>
  <si>
    <t>カルセド</t>
  </si>
  <si>
    <t>ナベルビン</t>
  </si>
  <si>
    <t>ドキシル</t>
  </si>
  <si>
    <t>ベルケイド</t>
  </si>
  <si>
    <t>60mg/m2</t>
  </si>
  <si>
    <t>20mg/body</t>
  </si>
  <si>
    <t>800mg/m2</t>
  </si>
  <si>
    <t>120mg/m2</t>
  </si>
  <si>
    <t>タキソテール</t>
  </si>
  <si>
    <t>25mg/m2</t>
  </si>
  <si>
    <t>75mg/m2</t>
  </si>
  <si>
    <t>80mg/m2</t>
  </si>
  <si>
    <t>60mg/m2</t>
  </si>
  <si>
    <t>60mg/m2</t>
  </si>
  <si>
    <t>150mg/m2</t>
  </si>
  <si>
    <t>40mg/m2</t>
  </si>
  <si>
    <t>80mg/m2</t>
  </si>
  <si>
    <r>
      <t>イリノテカン</t>
    </r>
    <r>
      <rPr>
        <sz val="9"/>
        <rFont val="Arial"/>
        <family val="2"/>
      </rPr>
      <t>(CPT-11)</t>
    </r>
  </si>
  <si>
    <r>
      <t>フルオロウラシル</t>
    </r>
    <r>
      <rPr>
        <sz val="9"/>
        <rFont val="Arial"/>
        <family val="2"/>
      </rPr>
      <t>(5-FU)</t>
    </r>
  </si>
  <si>
    <r>
      <t>レボホリナート</t>
    </r>
    <r>
      <rPr>
        <sz val="9"/>
        <rFont val="Arial"/>
        <family val="2"/>
      </rPr>
      <t>(l-LV)</t>
    </r>
  </si>
  <si>
    <r>
      <t>オキサリプラチン</t>
    </r>
    <r>
      <rPr>
        <sz val="9"/>
        <rFont val="Arial"/>
        <family val="2"/>
      </rPr>
      <t>(l-OHP)</t>
    </r>
  </si>
  <si>
    <r>
      <t>150mg/m</t>
    </r>
    <r>
      <rPr>
        <vertAlign val="superscript"/>
        <sz val="9"/>
        <rFont val="Arial"/>
        <family val="2"/>
      </rPr>
      <t>2</t>
    </r>
  </si>
  <si>
    <r>
      <t>パクリタキセル</t>
    </r>
    <r>
      <rPr>
        <sz val="9"/>
        <rFont val="Arial"/>
        <family val="2"/>
      </rPr>
      <t>(PTX)</t>
    </r>
  </si>
  <si>
    <r>
      <t>ゲムシタビン</t>
    </r>
    <r>
      <rPr>
        <sz val="9"/>
        <rFont val="Arial"/>
        <family val="2"/>
      </rPr>
      <t>(GEM)</t>
    </r>
  </si>
  <si>
    <r>
      <t>ドセタキセル</t>
    </r>
    <r>
      <rPr>
        <sz val="9"/>
        <rFont val="Arial"/>
        <family val="2"/>
      </rPr>
      <t>(DOC)</t>
    </r>
  </si>
  <si>
    <r>
      <t>トラスツズマブ</t>
    </r>
    <r>
      <rPr>
        <sz val="9"/>
        <rFont val="Arial"/>
        <family val="2"/>
      </rPr>
      <t>(HER)</t>
    </r>
  </si>
  <si>
    <r>
      <t>ビノレルビン</t>
    </r>
    <r>
      <rPr>
        <sz val="9"/>
        <rFont val="Arial"/>
        <family val="2"/>
      </rPr>
      <t>(VNR)</t>
    </r>
  </si>
  <si>
    <r>
      <t>エピルビシン（</t>
    </r>
    <r>
      <rPr>
        <sz val="9"/>
        <rFont val="Arial"/>
        <family val="2"/>
      </rPr>
      <t>EPI</t>
    </r>
    <r>
      <rPr>
        <sz val="9"/>
        <rFont val="ＭＳ Ｐゴシック"/>
        <family val="3"/>
      </rPr>
      <t>）</t>
    </r>
  </si>
  <si>
    <r>
      <t>ビノレルビン（</t>
    </r>
    <r>
      <rPr>
        <sz val="9"/>
        <rFont val="Arial"/>
        <family val="2"/>
      </rPr>
      <t>VNR</t>
    </r>
    <r>
      <rPr>
        <sz val="9"/>
        <rFont val="ＭＳ Ｐゴシック"/>
        <family val="3"/>
      </rPr>
      <t>）</t>
    </r>
  </si>
  <si>
    <r>
      <t>シスプラチン（</t>
    </r>
    <r>
      <rPr>
        <sz val="9"/>
        <rFont val="Arial"/>
        <family val="2"/>
      </rPr>
      <t>CDDP</t>
    </r>
    <r>
      <rPr>
        <sz val="9"/>
        <rFont val="ＭＳ Ｐゴシック"/>
        <family val="3"/>
      </rPr>
      <t>）</t>
    </r>
  </si>
  <si>
    <r>
      <t>80mg/m</t>
    </r>
    <r>
      <rPr>
        <vertAlign val="superscript"/>
        <sz val="9"/>
        <rFont val="Arial"/>
        <family val="2"/>
      </rPr>
      <t>2</t>
    </r>
  </si>
  <si>
    <r>
      <t>60mg/m</t>
    </r>
    <r>
      <rPr>
        <vertAlign val="superscript"/>
        <sz val="9"/>
        <rFont val="Arial"/>
        <family val="2"/>
      </rPr>
      <t>2</t>
    </r>
  </si>
  <si>
    <r>
      <t>CBDCA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AUC5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>/PTX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200</t>
    </r>
    <r>
      <rPr>
        <sz val="9"/>
        <rFont val="ＭＳ Ｐゴシック"/>
        <family val="3"/>
      </rPr>
      <t>）肺癌</t>
    </r>
  </si>
  <si>
    <r>
      <t>パクリタキセル（</t>
    </r>
    <r>
      <rPr>
        <sz val="9"/>
        <rFont val="Arial"/>
        <family val="2"/>
      </rPr>
      <t>PTX</t>
    </r>
    <r>
      <rPr>
        <sz val="9"/>
        <rFont val="ＭＳ Ｐゴシック"/>
        <family val="3"/>
      </rPr>
      <t>）</t>
    </r>
  </si>
  <si>
    <r>
      <t>200mg/m</t>
    </r>
    <r>
      <rPr>
        <vertAlign val="superscript"/>
        <sz val="9"/>
        <rFont val="Arial"/>
        <family val="2"/>
      </rPr>
      <t>2</t>
    </r>
  </si>
  <si>
    <r>
      <t>カルボプラチン（</t>
    </r>
    <r>
      <rPr>
        <sz val="9"/>
        <rFont val="Arial"/>
        <family val="2"/>
      </rPr>
      <t>CBDCA</t>
    </r>
    <r>
      <rPr>
        <sz val="9"/>
        <rFont val="ＭＳ Ｐゴシック"/>
        <family val="3"/>
      </rPr>
      <t>）</t>
    </r>
  </si>
  <si>
    <r>
      <t>CDDP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80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>/GEM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1000</t>
    </r>
    <r>
      <rPr>
        <sz val="9"/>
        <rFont val="ＭＳ Ｐゴシック"/>
        <family val="3"/>
      </rPr>
      <t>）肺癌</t>
    </r>
  </si>
  <si>
    <r>
      <t>ゲムシタビン（</t>
    </r>
    <r>
      <rPr>
        <sz val="9"/>
        <rFont val="Arial"/>
        <family val="2"/>
      </rPr>
      <t>GEM</t>
    </r>
    <r>
      <rPr>
        <sz val="9"/>
        <rFont val="ＭＳ Ｐゴシック"/>
        <family val="3"/>
      </rPr>
      <t>）</t>
    </r>
  </si>
  <si>
    <r>
      <t>1000mg/m</t>
    </r>
    <r>
      <rPr>
        <vertAlign val="superscript"/>
        <sz val="9"/>
        <rFont val="Arial"/>
        <family val="2"/>
      </rPr>
      <t>2</t>
    </r>
  </si>
  <si>
    <t>アイソボリン</t>
  </si>
  <si>
    <r>
      <t>200mg/m</t>
    </r>
    <r>
      <rPr>
        <vertAlign val="superscript"/>
        <sz val="9"/>
        <rFont val="Arial"/>
        <family val="2"/>
      </rPr>
      <t>2</t>
    </r>
  </si>
  <si>
    <t>フルオロウラシル</t>
  </si>
  <si>
    <r>
      <t>400mg/m</t>
    </r>
    <r>
      <rPr>
        <vertAlign val="superscript"/>
        <sz val="9"/>
        <rFont val="Arial"/>
        <family val="2"/>
      </rPr>
      <t>2</t>
    </r>
  </si>
  <si>
    <r>
      <t>2400mg/m</t>
    </r>
    <r>
      <rPr>
        <vertAlign val="superscript"/>
        <sz val="9"/>
        <rFont val="Arial"/>
        <family val="2"/>
      </rPr>
      <t>2</t>
    </r>
  </si>
  <si>
    <t>アバスチン</t>
  </si>
  <si>
    <t>5mg/kg</t>
  </si>
  <si>
    <r>
      <t>Avastin+FOLFIRI</t>
    </r>
    <r>
      <rPr>
        <sz val="9"/>
        <rFont val="ＭＳ Ｐゴシック"/>
        <family val="3"/>
      </rPr>
      <t>　大腸癌</t>
    </r>
  </si>
  <si>
    <r>
      <t>150mg/m</t>
    </r>
    <r>
      <rPr>
        <vertAlign val="superscript"/>
        <sz val="9"/>
        <rFont val="Arial"/>
        <family val="2"/>
      </rPr>
      <t>2</t>
    </r>
  </si>
  <si>
    <r>
      <t xml:space="preserve">monthly TC(180) </t>
    </r>
    <r>
      <rPr>
        <sz val="9"/>
        <rFont val="ＭＳ Ｐゴシック"/>
        <family val="3"/>
      </rPr>
      <t>　婦人科癌</t>
    </r>
  </si>
  <si>
    <t>パクリタキセル</t>
  </si>
  <si>
    <r>
      <t>180mg/m</t>
    </r>
    <r>
      <rPr>
        <vertAlign val="superscript"/>
        <sz val="9"/>
        <rFont val="Arial"/>
        <family val="2"/>
      </rPr>
      <t>2</t>
    </r>
  </si>
  <si>
    <r>
      <t>BEP</t>
    </r>
    <r>
      <rPr>
        <sz val="9"/>
        <rFont val="ＭＳ Ｐゴシック"/>
        <family val="3"/>
      </rPr>
      <t>療法（精巣癌）</t>
    </r>
  </si>
  <si>
    <r>
      <t>20mg/m</t>
    </r>
    <r>
      <rPr>
        <vertAlign val="superscript"/>
        <sz val="9"/>
        <rFont val="Arial"/>
        <family val="2"/>
      </rPr>
      <t>2</t>
    </r>
  </si>
  <si>
    <r>
      <t>1000mg/m</t>
    </r>
    <r>
      <rPr>
        <vertAlign val="superscript"/>
        <sz val="9"/>
        <rFont val="Arial"/>
        <family val="2"/>
      </rPr>
      <t>2</t>
    </r>
  </si>
  <si>
    <r>
      <t>M-VAC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尿路上皮癌</t>
    </r>
    <r>
      <rPr>
        <sz val="9"/>
        <rFont val="Arial"/>
        <family val="2"/>
      </rPr>
      <t>)</t>
    </r>
  </si>
  <si>
    <r>
      <t>30mg/m</t>
    </r>
    <r>
      <rPr>
        <vertAlign val="superscript"/>
        <sz val="9"/>
        <rFont val="Arial"/>
        <family val="2"/>
      </rPr>
      <t>2</t>
    </r>
  </si>
  <si>
    <r>
      <t>（研）</t>
    </r>
    <r>
      <rPr>
        <sz val="9"/>
        <rFont val="Arial"/>
        <family val="2"/>
      </rPr>
      <t>Weekly DE</t>
    </r>
    <r>
      <rPr>
        <sz val="9"/>
        <rFont val="ＭＳ Ｐゴシック"/>
        <family val="3"/>
      </rPr>
      <t>療法　（前立腺癌）</t>
    </r>
  </si>
  <si>
    <r>
      <t>30mg/m</t>
    </r>
    <r>
      <rPr>
        <vertAlign val="superscript"/>
        <sz val="9"/>
        <rFont val="Arial"/>
        <family val="2"/>
      </rPr>
      <t>2</t>
    </r>
  </si>
  <si>
    <r>
      <t>mitomycinC</t>
    </r>
    <r>
      <rPr>
        <sz val="9"/>
        <rFont val="ＭＳ Ｐゴシック"/>
        <family val="3"/>
      </rPr>
      <t>膀注（膀胱癌）</t>
    </r>
  </si>
  <si>
    <r>
      <t>AMR(40)</t>
    </r>
    <r>
      <rPr>
        <sz val="9"/>
        <rFont val="ＭＳ Ｐゴシック"/>
        <family val="3"/>
      </rPr>
      <t>肺癌</t>
    </r>
  </si>
  <si>
    <r>
      <t xml:space="preserve"> 40mg/m</t>
    </r>
    <r>
      <rPr>
        <vertAlign val="superscript"/>
        <sz val="9"/>
        <rFont val="Arial"/>
        <family val="2"/>
      </rPr>
      <t>2</t>
    </r>
  </si>
  <si>
    <r>
      <t>100mg/m</t>
    </r>
    <r>
      <rPr>
        <vertAlign val="superscript"/>
        <sz val="9"/>
        <rFont val="Arial"/>
        <family val="2"/>
      </rPr>
      <t>2</t>
    </r>
  </si>
  <si>
    <r>
      <t>60mg/m</t>
    </r>
    <r>
      <rPr>
        <vertAlign val="superscript"/>
        <sz val="9"/>
        <rFont val="Arial"/>
        <family val="2"/>
      </rPr>
      <t>2</t>
    </r>
  </si>
  <si>
    <r>
      <t>60mg/m</t>
    </r>
    <r>
      <rPr>
        <vertAlign val="superscript"/>
        <sz val="9"/>
        <rFont val="Arial"/>
        <family val="2"/>
      </rPr>
      <t>2</t>
    </r>
  </si>
  <si>
    <r>
      <t>CDDP(80)/DOC(60)</t>
    </r>
    <r>
      <rPr>
        <sz val="9"/>
        <rFont val="ＭＳ Ｐゴシック"/>
        <family val="3"/>
      </rPr>
      <t>　肺癌</t>
    </r>
  </si>
  <si>
    <r>
      <t>60mg/m</t>
    </r>
    <r>
      <rPr>
        <vertAlign val="superscript"/>
        <sz val="9"/>
        <rFont val="Arial"/>
        <family val="2"/>
      </rPr>
      <t>2</t>
    </r>
  </si>
  <si>
    <r>
      <t>CDDP(80)/ETP(100)</t>
    </r>
    <r>
      <rPr>
        <sz val="9"/>
        <rFont val="ＭＳ Ｐゴシック"/>
        <family val="3"/>
      </rPr>
      <t>　肺癌</t>
    </r>
  </si>
  <si>
    <r>
      <t>CPT-11(100)</t>
    </r>
    <r>
      <rPr>
        <sz val="9"/>
        <rFont val="ＭＳ Ｐゴシック"/>
        <family val="3"/>
      </rPr>
      <t>　肺癌</t>
    </r>
  </si>
  <si>
    <r>
      <t>100mg/</t>
    </r>
    <r>
      <rPr>
        <sz val="9"/>
        <rFont val="ＭＳ Ｐゴシック"/>
        <family val="3"/>
      </rPr>
      <t>ｍ</t>
    </r>
    <r>
      <rPr>
        <vertAlign val="superscript"/>
        <sz val="9"/>
        <rFont val="Arial"/>
        <family val="2"/>
      </rPr>
      <t>2</t>
    </r>
  </si>
  <si>
    <r>
      <t>GEM(1000)</t>
    </r>
    <r>
      <rPr>
        <sz val="9"/>
        <rFont val="ＭＳ Ｐゴシック"/>
        <family val="3"/>
      </rPr>
      <t>　肺癌</t>
    </r>
  </si>
  <si>
    <r>
      <t>1000mg/m</t>
    </r>
    <r>
      <rPr>
        <vertAlign val="superscript"/>
        <sz val="9"/>
        <rFont val="Arial"/>
        <family val="2"/>
      </rPr>
      <t>2</t>
    </r>
  </si>
  <si>
    <r>
      <t>GEM(1000)/VNR(25)</t>
    </r>
    <r>
      <rPr>
        <sz val="9"/>
        <rFont val="ＭＳ Ｐゴシック"/>
        <family val="3"/>
      </rPr>
      <t>　肺癌</t>
    </r>
  </si>
  <si>
    <r>
      <t>VNR(25)</t>
    </r>
    <r>
      <rPr>
        <sz val="9"/>
        <rFont val="ＭＳ Ｐゴシック"/>
        <family val="3"/>
      </rPr>
      <t>　肺癌</t>
    </r>
  </si>
  <si>
    <r>
      <t>25mg/m</t>
    </r>
    <r>
      <rPr>
        <vertAlign val="superscript"/>
        <sz val="9"/>
        <rFont val="Arial"/>
        <family val="2"/>
      </rPr>
      <t>2</t>
    </r>
  </si>
  <si>
    <r>
      <t>DOXIL</t>
    </r>
    <r>
      <rPr>
        <sz val="9"/>
        <rFont val="ＭＳ Ｐゴシック"/>
        <family val="3"/>
      </rPr>
      <t>（カポジ肉腫）</t>
    </r>
  </si>
  <si>
    <r>
      <t xml:space="preserve"> 20mg/m</t>
    </r>
    <r>
      <rPr>
        <vertAlign val="superscript"/>
        <sz val="9"/>
        <rFont val="Arial"/>
        <family val="2"/>
      </rPr>
      <t>2</t>
    </r>
  </si>
  <si>
    <r>
      <t>Bortezomib(</t>
    </r>
    <r>
      <rPr>
        <sz val="9"/>
        <rFont val="ＭＳ Ｐゴシック"/>
        <family val="3"/>
      </rPr>
      <t>多発性骨髄腫</t>
    </r>
    <r>
      <rPr>
        <sz val="9"/>
        <rFont val="Arial"/>
        <family val="2"/>
      </rPr>
      <t>)</t>
    </r>
  </si>
  <si>
    <r>
      <t xml:space="preserve"> 1.3mg/m</t>
    </r>
    <r>
      <rPr>
        <vertAlign val="superscript"/>
        <sz val="9"/>
        <rFont val="Arial"/>
        <family val="2"/>
      </rPr>
      <t>2</t>
    </r>
  </si>
  <si>
    <r>
      <t>Bortezomib</t>
    </r>
    <r>
      <rPr>
        <sz val="9"/>
        <rFont val="ＭＳ Ｐゴシック"/>
        <family val="3"/>
      </rPr>
      <t>維持療法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多発性骨髄腫</t>
    </r>
    <r>
      <rPr>
        <sz val="9"/>
        <rFont val="Arial"/>
        <family val="2"/>
      </rPr>
      <t>)</t>
    </r>
  </si>
  <si>
    <r>
      <t xml:space="preserve"> 1.3mg/m</t>
    </r>
    <r>
      <rPr>
        <vertAlign val="superscript"/>
        <sz val="9"/>
        <rFont val="Arial"/>
        <family val="2"/>
      </rPr>
      <t>2</t>
    </r>
  </si>
  <si>
    <r>
      <t>CCRT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CDDP 40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子宮頸癌</t>
    </r>
    <r>
      <rPr>
        <sz val="9"/>
        <rFont val="Arial"/>
        <family val="2"/>
      </rPr>
      <t>)</t>
    </r>
  </si>
  <si>
    <r>
      <t>40mg</t>
    </r>
    <r>
      <rPr>
        <sz val="9"/>
        <rFont val="ＭＳ Ｐゴシック"/>
        <family val="3"/>
      </rPr>
      <t>／</t>
    </r>
    <r>
      <rPr>
        <sz val="9"/>
        <rFont val="Arial"/>
        <family val="2"/>
      </rPr>
      <t>m2</t>
    </r>
  </si>
  <si>
    <r>
      <t>MTX+Act-D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絨毛性疾患</t>
    </r>
    <r>
      <rPr>
        <sz val="9"/>
        <rFont val="Arial"/>
        <family val="2"/>
      </rPr>
      <t>)</t>
    </r>
  </si>
  <si>
    <r>
      <t>メソトレキセート（</t>
    </r>
    <r>
      <rPr>
        <sz val="9"/>
        <rFont val="Arial"/>
        <family val="2"/>
      </rPr>
      <t>MTX</t>
    </r>
    <r>
      <rPr>
        <sz val="9"/>
        <rFont val="ＭＳ Ｐゴシック"/>
        <family val="3"/>
      </rPr>
      <t>）</t>
    </r>
  </si>
  <si>
    <t>10μg/kg</t>
  </si>
  <si>
    <r>
      <t>DTIC(</t>
    </r>
    <r>
      <rPr>
        <sz val="9"/>
        <rFont val="ＭＳ Ｐゴシック"/>
        <family val="3"/>
      </rPr>
      <t>悪性黒色腫</t>
    </r>
    <r>
      <rPr>
        <sz val="9"/>
        <rFont val="Arial"/>
        <family val="2"/>
      </rPr>
      <t>)</t>
    </r>
  </si>
  <si>
    <r>
      <t>ダカルバジン（</t>
    </r>
    <r>
      <rPr>
        <sz val="9"/>
        <rFont val="Arial"/>
        <family val="2"/>
      </rPr>
      <t>DTIC</t>
    </r>
    <r>
      <rPr>
        <sz val="9"/>
        <rFont val="ＭＳ Ｐゴシック"/>
        <family val="3"/>
      </rPr>
      <t>）</t>
    </r>
  </si>
  <si>
    <r>
      <t>（適外）</t>
    </r>
    <r>
      <rPr>
        <sz val="9"/>
        <rFont val="Arial"/>
        <family val="2"/>
      </rPr>
      <t>DAV(</t>
    </r>
    <r>
      <rPr>
        <sz val="9"/>
        <rFont val="ＭＳ Ｐゴシック"/>
        <family val="3"/>
      </rPr>
      <t>悪性黒色腫</t>
    </r>
    <r>
      <rPr>
        <sz val="9"/>
        <rFont val="Arial"/>
        <family val="2"/>
      </rPr>
      <t>)</t>
    </r>
  </si>
  <si>
    <r>
      <t>ダカルバジン（</t>
    </r>
    <r>
      <rPr>
        <sz val="9"/>
        <rFont val="Arial"/>
        <family val="2"/>
      </rPr>
      <t>DTIC</t>
    </r>
    <r>
      <rPr>
        <sz val="9"/>
        <rFont val="ＭＳ Ｐゴシック"/>
        <family val="3"/>
      </rPr>
      <t>）</t>
    </r>
  </si>
  <si>
    <r>
      <t>（適外）</t>
    </r>
    <r>
      <rPr>
        <sz val="9"/>
        <rFont val="Arial"/>
        <family val="2"/>
      </rPr>
      <t>DAVFeron(</t>
    </r>
    <r>
      <rPr>
        <sz val="9"/>
        <rFont val="ＭＳ Ｐゴシック"/>
        <family val="3"/>
      </rPr>
      <t>悪性黒色腫</t>
    </r>
    <r>
      <rPr>
        <sz val="9"/>
        <rFont val="Arial"/>
        <family val="2"/>
      </rPr>
      <t>)</t>
    </r>
  </si>
  <si>
    <r>
      <t>300</t>
    </r>
    <r>
      <rPr>
        <sz val="9"/>
        <rFont val="ＭＳ Ｐゴシック"/>
        <family val="3"/>
      </rPr>
      <t>万単位</t>
    </r>
  </si>
  <si>
    <r>
      <t>Docetaxel+PSL</t>
    </r>
    <r>
      <rPr>
        <sz val="9"/>
        <rFont val="ＭＳ Ｐゴシック"/>
        <family val="3"/>
      </rPr>
      <t>療法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前立腺癌</t>
    </r>
    <r>
      <rPr>
        <sz val="9"/>
        <rFont val="Arial"/>
        <family val="2"/>
      </rPr>
      <t>)</t>
    </r>
  </si>
  <si>
    <r>
      <t>Weekly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Paclitaxel</t>
    </r>
    <r>
      <rPr>
        <sz val="9"/>
        <rFont val="ＭＳ Ｐゴシック"/>
        <family val="3"/>
      </rPr>
      <t>　胃癌</t>
    </r>
  </si>
  <si>
    <r>
      <t>パクリタキセル</t>
    </r>
    <r>
      <rPr>
        <sz val="9"/>
        <rFont val="Arial"/>
        <family val="2"/>
      </rPr>
      <t>(PTX)</t>
    </r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</si>
  <si>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>)CPT-11+CDDP</t>
    </r>
    <r>
      <rPr>
        <sz val="9"/>
        <rFont val="ＭＳ Ｐゴシック"/>
        <family val="3"/>
      </rPr>
      <t>　胃癌</t>
    </r>
  </si>
  <si>
    <r>
      <t>トポテシン</t>
    </r>
    <r>
      <rPr>
        <sz val="9"/>
        <rFont val="Arial"/>
        <family val="2"/>
      </rPr>
      <t>(CPT-11)</t>
    </r>
  </si>
  <si>
    <r>
      <t>S1+CDDP</t>
    </r>
    <r>
      <rPr>
        <sz val="9"/>
        <rFont val="ＭＳ Ｐゴシック"/>
        <family val="3"/>
      </rPr>
      <t>　胃癌</t>
    </r>
  </si>
  <si>
    <r>
      <t>シスプラチン（</t>
    </r>
    <r>
      <rPr>
        <sz val="9"/>
        <rFont val="Arial"/>
        <family val="2"/>
      </rPr>
      <t>CDDP</t>
    </r>
    <r>
      <rPr>
        <sz val="9"/>
        <rFont val="ＭＳ Ｐゴシック"/>
        <family val="3"/>
      </rPr>
      <t>）</t>
    </r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</si>
  <si>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>)S1+CPT-11</t>
    </r>
    <r>
      <rPr>
        <sz val="9"/>
        <rFont val="ＭＳ Ｐゴシック"/>
        <family val="3"/>
      </rPr>
      <t>　胃癌</t>
    </r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</si>
  <si>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>)S1+Docetaxel</t>
    </r>
    <r>
      <rPr>
        <sz val="9"/>
        <rFont val="ＭＳ Ｐゴシック"/>
        <family val="3"/>
      </rPr>
      <t>　胃癌</t>
    </r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</si>
  <si>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>)SAMIT</t>
    </r>
    <r>
      <rPr>
        <sz val="9"/>
        <rFont val="ＭＳ Ｐゴシック"/>
        <family val="3"/>
      </rPr>
      <t>　胃癌</t>
    </r>
  </si>
  <si>
    <t>番号</t>
  </si>
  <si>
    <t>全量</t>
  </si>
  <si>
    <t>補正後用量</t>
  </si>
  <si>
    <t>金額</t>
  </si>
  <si>
    <t>レジメン費用</t>
  </si>
  <si>
    <t>25mg</t>
  </si>
  <si>
    <t>本数</t>
  </si>
  <si>
    <t>100mg</t>
  </si>
  <si>
    <r>
      <t>規格</t>
    </r>
    <r>
      <rPr>
        <sz val="9"/>
        <rFont val="Arial"/>
        <family val="2"/>
      </rPr>
      <t>1</t>
    </r>
  </si>
  <si>
    <r>
      <t>薬価</t>
    </r>
    <r>
      <rPr>
        <sz val="9"/>
        <rFont val="Arial"/>
        <family val="2"/>
      </rPr>
      <t>1</t>
    </r>
  </si>
  <si>
    <r>
      <t>規格</t>
    </r>
    <r>
      <rPr>
        <sz val="9"/>
        <rFont val="Arial"/>
        <family val="2"/>
      </rPr>
      <t>2</t>
    </r>
  </si>
  <si>
    <r>
      <t>薬価</t>
    </r>
    <r>
      <rPr>
        <sz val="9"/>
        <rFont val="Arial"/>
        <family val="2"/>
      </rPr>
      <t>2</t>
    </r>
  </si>
  <si>
    <t>25mg</t>
  </si>
  <si>
    <t>100mg</t>
  </si>
  <si>
    <t>400mg</t>
  </si>
  <si>
    <r>
      <t>125mg/m</t>
    </r>
    <r>
      <rPr>
        <vertAlign val="superscript"/>
        <sz val="9"/>
        <rFont val="Arial"/>
        <family val="2"/>
      </rPr>
      <t>2</t>
    </r>
  </si>
  <si>
    <r>
      <t>300mg/m</t>
    </r>
    <r>
      <rPr>
        <vertAlign val="superscript"/>
        <sz val="9"/>
        <rFont val="Arial"/>
        <family val="2"/>
      </rPr>
      <t>2</t>
    </r>
  </si>
  <si>
    <r>
      <t>2000mg/m</t>
    </r>
    <r>
      <rPr>
        <vertAlign val="superscript"/>
        <sz val="9"/>
        <rFont val="Arial"/>
        <family val="2"/>
      </rPr>
      <t>2</t>
    </r>
  </si>
  <si>
    <r>
      <t>100mg/m</t>
    </r>
    <r>
      <rPr>
        <vertAlign val="superscript"/>
        <sz val="9"/>
        <rFont val="Arial"/>
        <family val="2"/>
      </rPr>
      <t>2</t>
    </r>
  </si>
  <si>
    <r>
      <t>75mg/m</t>
    </r>
    <r>
      <rPr>
        <vertAlign val="superscript"/>
        <sz val="9"/>
        <rFont val="Arial"/>
        <family val="2"/>
      </rPr>
      <t>2</t>
    </r>
  </si>
  <si>
    <r>
      <t>1600mg/m</t>
    </r>
    <r>
      <rPr>
        <vertAlign val="superscript"/>
        <sz val="9"/>
        <rFont val="Arial"/>
        <family val="2"/>
      </rPr>
      <t>2</t>
    </r>
  </si>
  <si>
    <r>
      <t>50mg/m</t>
    </r>
    <r>
      <rPr>
        <vertAlign val="superscript"/>
        <sz val="9"/>
        <rFont val="Arial"/>
        <family val="2"/>
      </rPr>
      <t>2</t>
    </r>
  </si>
  <si>
    <r>
      <t>85mg/m</t>
    </r>
    <r>
      <rPr>
        <vertAlign val="superscript"/>
        <sz val="9"/>
        <rFont val="Arial"/>
        <family val="2"/>
      </rPr>
      <t>2</t>
    </r>
  </si>
  <si>
    <t>50mg</t>
  </si>
  <si>
    <t>エルプラット</t>
  </si>
  <si>
    <r>
      <t>65mg/m</t>
    </r>
    <r>
      <rPr>
        <vertAlign val="superscript"/>
        <sz val="9"/>
        <rFont val="Arial"/>
        <family val="2"/>
      </rPr>
      <t>2</t>
    </r>
  </si>
  <si>
    <r>
      <t>５</t>
    </r>
    <r>
      <rPr>
        <sz val="9"/>
        <rFont val="Arial"/>
        <family val="2"/>
      </rPr>
      <t>FU/</t>
    </r>
    <r>
      <rPr>
        <sz val="9"/>
        <rFont val="ＭＳ Ｐゴシック"/>
        <family val="3"/>
      </rPr>
      <t>ｌ－</t>
    </r>
    <r>
      <rPr>
        <sz val="9"/>
        <rFont val="Arial"/>
        <family val="2"/>
      </rPr>
      <t>LV</t>
    </r>
    <r>
      <rPr>
        <sz val="9"/>
        <rFont val="ＭＳ Ｐゴシック"/>
        <family val="3"/>
      </rPr>
      <t>（急速）大腸癌</t>
    </r>
  </si>
  <si>
    <r>
      <t>500mg/m</t>
    </r>
    <r>
      <rPr>
        <vertAlign val="superscript"/>
        <sz val="9"/>
        <rFont val="Arial"/>
        <family val="2"/>
      </rPr>
      <t>2</t>
    </r>
  </si>
  <si>
    <r>
      <t>250mg/m</t>
    </r>
    <r>
      <rPr>
        <vertAlign val="superscript"/>
        <sz val="9"/>
        <rFont val="Arial"/>
        <family val="2"/>
      </rPr>
      <t>2</t>
    </r>
  </si>
  <si>
    <r>
      <t>５</t>
    </r>
    <r>
      <rPr>
        <sz val="9"/>
        <rFont val="Arial"/>
        <family val="2"/>
      </rPr>
      <t>FU/</t>
    </r>
    <r>
      <rPr>
        <sz val="9"/>
        <rFont val="ＭＳ Ｐゴシック"/>
        <family val="3"/>
      </rPr>
      <t>ｌ－</t>
    </r>
    <r>
      <rPr>
        <sz val="9"/>
        <rFont val="Arial"/>
        <family val="2"/>
      </rPr>
      <t>LV</t>
    </r>
    <r>
      <rPr>
        <sz val="9"/>
        <rFont val="ＭＳ Ｐゴシック"/>
        <family val="3"/>
      </rPr>
      <t>（持続）大腸癌</t>
    </r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</si>
  <si>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>)Weekly Paclitaxel(60)</t>
    </r>
    <r>
      <rPr>
        <sz val="9"/>
        <rFont val="ＭＳ Ｐゴシック"/>
        <family val="3"/>
      </rPr>
      <t>胃癌</t>
    </r>
  </si>
  <si>
    <r>
      <t>60mg/m</t>
    </r>
    <r>
      <rPr>
        <vertAlign val="superscript"/>
        <sz val="9"/>
        <rFont val="Arial"/>
        <family val="2"/>
      </rPr>
      <t>2</t>
    </r>
  </si>
  <si>
    <r>
      <t xml:space="preserve">Gemcitabine(1000) </t>
    </r>
    <r>
      <rPr>
        <sz val="9"/>
        <rFont val="ＭＳ Ｐゴシック"/>
        <family val="3"/>
      </rPr>
      <t>膵・胆道癌</t>
    </r>
  </si>
  <si>
    <r>
      <t>1000mg/m</t>
    </r>
    <r>
      <rPr>
        <vertAlign val="superscript"/>
        <sz val="9"/>
        <rFont val="Arial"/>
        <family val="2"/>
      </rPr>
      <t>2</t>
    </r>
  </si>
  <si>
    <r>
      <t>70mg/m</t>
    </r>
    <r>
      <rPr>
        <vertAlign val="superscript"/>
        <sz val="9"/>
        <rFont val="Arial"/>
        <family val="2"/>
      </rPr>
      <t>2</t>
    </r>
  </si>
  <si>
    <r>
      <t>Weekly Paclitaxel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80</t>
    </r>
    <r>
      <rPr>
        <sz val="9"/>
        <rFont val="ＭＳ Ｐゴシック"/>
        <family val="3"/>
      </rPr>
      <t>）乳癌</t>
    </r>
  </si>
  <si>
    <r>
      <t>80mg/m</t>
    </r>
    <r>
      <rPr>
        <vertAlign val="superscript"/>
        <sz val="9"/>
        <rFont val="Arial"/>
        <family val="2"/>
      </rPr>
      <t>2</t>
    </r>
  </si>
  <si>
    <r>
      <t>25mg/m</t>
    </r>
    <r>
      <rPr>
        <vertAlign val="superscript"/>
        <sz val="9"/>
        <rFont val="Arial"/>
        <family val="2"/>
      </rPr>
      <t>2</t>
    </r>
  </si>
  <si>
    <r>
      <t>90mg/m</t>
    </r>
    <r>
      <rPr>
        <vertAlign val="superscript"/>
        <sz val="9"/>
        <rFont val="Arial"/>
        <family val="2"/>
      </rPr>
      <t>2</t>
    </r>
  </si>
  <si>
    <r>
      <t>600mg/m</t>
    </r>
    <r>
      <rPr>
        <vertAlign val="superscript"/>
        <sz val="9"/>
        <rFont val="Arial"/>
        <family val="2"/>
      </rPr>
      <t>2</t>
    </r>
  </si>
  <si>
    <r>
      <t>CDDP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80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>/VNR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25</t>
    </r>
    <r>
      <rPr>
        <sz val="9"/>
        <rFont val="ＭＳ Ｐゴシック"/>
        <family val="3"/>
      </rPr>
      <t>）肺癌</t>
    </r>
  </si>
  <si>
    <t>アイソボリン</t>
  </si>
  <si>
    <t>カルボプラチン</t>
  </si>
  <si>
    <t>AUC5</t>
  </si>
  <si>
    <r>
      <t xml:space="preserve">weekly TC(80) </t>
    </r>
    <r>
      <rPr>
        <sz val="9"/>
        <rFont val="ＭＳ Ｐゴシック"/>
        <family val="3"/>
      </rPr>
      <t>　婦人科癌</t>
    </r>
  </si>
  <si>
    <t>AUC2</t>
  </si>
  <si>
    <r>
      <t xml:space="preserve">monthly TTC(150) </t>
    </r>
    <r>
      <rPr>
        <sz val="9"/>
        <rFont val="ＭＳ Ｐゴシック"/>
        <family val="3"/>
      </rPr>
      <t>　婦人科癌</t>
    </r>
  </si>
  <si>
    <t>ピラルビシン</t>
  </si>
  <si>
    <r>
      <t>35mg/m</t>
    </r>
    <r>
      <rPr>
        <vertAlign val="superscript"/>
        <sz val="9"/>
        <rFont val="Arial"/>
        <family val="2"/>
      </rPr>
      <t>2</t>
    </r>
  </si>
  <si>
    <t>AUC4</t>
  </si>
  <si>
    <t>リツキサン</t>
  </si>
  <si>
    <r>
      <t>375mg/m</t>
    </r>
    <r>
      <rPr>
        <vertAlign val="superscript"/>
        <sz val="9"/>
        <rFont val="Arial"/>
        <family val="2"/>
      </rPr>
      <t>2</t>
    </r>
  </si>
  <si>
    <r>
      <t>CHOP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14</t>
    </r>
    <r>
      <rPr>
        <sz val="9"/>
        <rFont val="ＭＳ Ｐゴシック"/>
        <family val="3"/>
      </rPr>
      <t>　悪性リンパ腫</t>
    </r>
  </si>
  <si>
    <t>100mg/body</t>
  </si>
  <si>
    <t>エンドキサン</t>
  </si>
  <si>
    <r>
      <t>750mg/m</t>
    </r>
    <r>
      <rPr>
        <vertAlign val="superscript"/>
        <sz val="9"/>
        <rFont val="Arial"/>
        <family val="2"/>
      </rPr>
      <t>2</t>
    </r>
  </si>
  <si>
    <t>アドリアシン</t>
  </si>
  <si>
    <r>
      <t>1.4mg/m</t>
    </r>
    <r>
      <rPr>
        <vertAlign val="superscript"/>
        <sz val="9"/>
        <rFont val="Arial"/>
        <family val="2"/>
      </rPr>
      <t>2</t>
    </r>
  </si>
  <si>
    <t>ノイトロジン</t>
  </si>
  <si>
    <r>
      <t>THP-COP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14</t>
    </r>
    <r>
      <rPr>
        <sz val="9"/>
        <rFont val="ＭＳ Ｐゴシック"/>
        <family val="3"/>
      </rPr>
      <t>　悪性リンパ腫</t>
    </r>
  </si>
  <si>
    <t>テラルビシン</t>
  </si>
  <si>
    <t>ソルメドロール</t>
  </si>
  <si>
    <t>イホマイド</t>
  </si>
  <si>
    <r>
      <t>30mg/m</t>
    </r>
    <r>
      <rPr>
        <vertAlign val="superscript"/>
        <sz val="9"/>
        <rFont val="Arial"/>
        <family val="2"/>
      </rPr>
      <t>2</t>
    </r>
  </si>
  <si>
    <r>
      <t>2.5g/m</t>
    </r>
    <r>
      <rPr>
        <vertAlign val="superscript"/>
        <sz val="9"/>
        <rFont val="Arial"/>
        <family val="2"/>
      </rPr>
      <t>2</t>
    </r>
  </si>
  <si>
    <r>
      <t>シスプラチン（</t>
    </r>
    <r>
      <rPr>
        <sz val="9"/>
        <color indexed="8"/>
        <rFont val="Arial"/>
        <family val="2"/>
      </rPr>
      <t>CDDP</t>
    </r>
    <r>
      <rPr>
        <sz val="9"/>
        <color indexed="8"/>
        <rFont val="ＭＳ Ｐゴシック"/>
        <family val="3"/>
      </rPr>
      <t>）</t>
    </r>
  </si>
  <si>
    <t>エトポシド</t>
  </si>
  <si>
    <r>
      <t>100mg/m</t>
    </r>
    <r>
      <rPr>
        <vertAlign val="superscript"/>
        <sz val="9"/>
        <rFont val="Arial"/>
        <family val="2"/>
      </rPr>
      <t>2</t>
    </r>
  </si>
  <si>
    <t>ブレオマイシン</t>
  </si>
  <si>
    <r>
      <t>70mg/m</t>
    </r>
    <r>
      <rPr>
        <vertAlign val="superscript"/>
        <sz val="9"/>
        <rFont val="Arial"/>
        <family val="2"/>
      </rPr>
      <t>2</t>
    </r>
  </si>
  <si>
    <r>
      <t>カルボプラチン（</t>
    </r>
    <r>
      <rPr>
        <sz val="9"/>
        <color indexed="8"/>
        <rFont val="Arial"/>
        <family val="2"/>
      </rPr>
      <t>CBDCA</t>
    </r>
    <r>
      <rPr>
        <sz val="9"/>
        <color indexed="8"/>
        <rFont val="ＭＳ Ｐゴシック"/>
        <family val="3"/>
      </rPr>
      <t>）</t>
    </r>
  </si>
  <si>
    <t>ビンブラスチン</t>
  </si>
  <si>
    <r>
      <t>3mg/m</t>
    </r>
    <r>
      <rPr>
        <vertAlign val="superscript"/>
        <sz val="9"/>
        <rFont val="Arial"/>
        <family val="2"/>
      </rPr>
      <t>2</t>
    </r>
  </si>
  <si>
    <t>アドリアマイシン</t>
  </si>
  <si>
    <r>
      <t>70mg/m</t>
    </r>
    <r>
      <rPr>
        <vertAlign val="superscript"/>
        <sz val="9"/>
        <rFont val="Arial"/>
        <family val="2"/>
      </rPr>
      <t>2</t>
    </r>
  </si>
  <si>
    <t>エストラムスチン</t>
  </si>
  <si>
    <r>
      <t>マイトマイシン</t>
    </r>
    <r>
      <rPr>
        <sz val="9"/>
        <color indexed="8"/>
        <rFont val="Arial"/>
        <family val="2"/>
      </rPr>
      <t>S</t>
    </r>
  </si>
  <si>
    <t>AUC=5</t>
  </si>
  <si>
    <r>
      <t>80mg/m</t>
    </r>
    <r>
      <rPr>
        <vertAlign val="superscript"/>
        <sz val="9"/>
        <rFont val="Arial"/>
        <family val="2"/>
      </rPr>
      <t>2</t>
    </r>
  </si>
  <si>
    <r>
      <t>80mg/m</t>
    </r>
    <r>
      <rPr>
        <vertAlign val="superscript"/>
        <sz val="9"/>
        <rFont val="Arial"/>
        <family val="2"/>
      </rPr>
      <t>2</t>
    </r>
  </si>
  <si>
    <r>
      <t xml:space="preserve"> 80mg/m</t>
    </r>
    <r>
      <rPr>
        <vertAlign val="superscript"/>
        <sz val="9"/>
        <rFont val="Arial"/>
        <family val="2"/>
      </rPr>
      <t>2</t>
    </r>
  </si>
  <si>
    <r>
      <t>MTX</t>
    </r>
    <r>
      <rPr>
        <sz val="9"/>
        <rFont val="ＭＳ Ｐゴシック"/>
        <family val="3"/>
      </rPr>
      <t>単独（絨毛性疾患）</t>
    </r>
  </si>
  <si>
    <r>
      <t>Act-D</t>
    </r>
    <r>
      <rPr>
        <sz val="9"/>
        <rFont val="ＭＳ Ｐゴシック"/>
        <family val="3"/>
      </rPr>
      <t>単独（絨毛性疾患）</t>
    </r>
  </si>
  <si>
    <r>
      <t>ニドラン（</t>
    </r>
    <r>
      <rPr>
        <sz val="9"/>
        <rFont val="Arial"/>
        <family val="2"/>
      </rPr>
      <t>ACNU</t>
    </r>
    <r>
      <rPr>
        <sz val="9"/>
        <rFont val="ＭＳ Ｐゴシック"/>
        <family val="3"/>
      </rPr>
      <t>）</t>
    </r>
  </si>
  <si>
    <t>60mg/m2</t>
  </si>
  <si>
    <r>
      <t>オンコビン（</t>
    </r>
    <r>
      <rPr>
        <sz val="9"/>
        <rFont val="Arial"/>
        <family val="2"/>
      </rPr>
      <t>VCR</t>
    </r>
    <r>
      <rPr>
        <sz val="9"/>
        <rFont val="ＭＳ Ｐゴシック"/>
        <family val="3"/>
      </rPr>
      <t>）</t>
    </r>
  </si>
  <si>
    <t>0.6mg/m2</t>
  </si>
  <si>
    <r>
      <t>フエロン（</t>
    </r>
    <r>
      <rPr>
        <sz val="9"/>
        <rFont val="Arial"/>
        <family val="2"/>
      </rPr>
      <t>IFN</t>
    </r>
    <r>
      <rPr>
        <sz val="9"/>
        <rFont val="ＭＳ Ｐゴシック"/>
        <family val="3"/>
      </rPr>
      <t>）</t>
    </r>
  </si>
  <si>
    <t>プレドニゾロン</t>
  </si>
  <si>
    <t>5mg×2</t>
  </si>
  <si>
    <r>
      <t>ファルモルビシン膀注療法</t>
    </r>
    <r>
      <rPr>
        <vertAlign val="superscript"/>
        <sz val="9"/>
        <rFont val="Arial"/>
        <family val="2"/>
      </rPr>
      <t>2)</t>
    </r>
  </si>
  <si>
    <r>
      <t>ファルモルビシン</t>
    </r>
    <r>
      <rPr>
        <sz val="9"/>
        <rFont val="Arial"/>
        <family val="2"/>
      </rPr>
      <t>(EPI)</t>
    </r>
  </si>
  <si>
    <t>40-60mg/body</t>
  </si>
  <si>
    <t>イムシスト膀注療法</t>
  </si>
  <si>
    <t>イムシスト</t>
  </si>
  <si>
    <t>81mg/body</t>
  </si>
  <si>
    <t>イムノブラダー膀注療法</t>
  </si>
  <si>
    <t>イムノブラダー</t>
  </si>
  <si>
    <r>
      <t>ランダ（</t>
    </r>
    <r>
      <rPr>
        <sz val="9"/>
        <rFont val="Arial"/>
        <family val="2"/>
      </rPr>
      <t>CDDP</t>
    </r>
    <r>
      <rPr>
        <sz val="9"/>
        <rFont val="ＭＳ Ｐゴシック"/>
        <family val="3"/>
      </rPr>
      <t>）</t>
    </r>
  </si>
  <si>
    <t>30mg/m2</t>
  </si>
  <si>
    <t>身長 (cm)</t>
  </si>
  <si>
    <t>体重 (kg)</t>
  </si>
  <si>
    <r>
      <t>BSA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</si>
  <si>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50mg</t>
  </si>
  <si>
    <t>150mg</t>
  </si>
  <si>
    <r>
      <t>TS-1</t>
    </r>
    <r>
      <rPr>
        <sz val="9"/>
        <rFont val="ＭＳ Ｐゴシック"/>
        <family val="3"/>
      </rPr>
      <t>　（</t>
    </r>
    <r>
      <rPr>
        <sz val="9"/>
        <rFont val="Arial"/>
        <family val="2"/>
      </rPr>
      <t xml:space="preserve">14 </t>
    </r>
    <r>
      <rPr>
        <sz val="9"/>
        <rFont val="ＭＳ Ｐゴシック"/>
        <family val="3"/>
      </rPr>
      <t>日間）</t>
    </r>
  </si>
  <si>
    <r>
      <t xml:space="preserve">TS-1 </t>
    </r>
    <r>
      <rPr>
        <sz val="9"/>
        <rFont val="ＭＳ Ｐゴシック"/>
        <family val="3"/>
      </rPr>
      <t>　（</t>
    </r>
    <r>
      <rPr>
        <sz val="9"/>
        <rFont val="Arial"/>
        <family val="2"/>
      </rPr>
      <t xml:space="preserve">14 </t>
    </r>
    <r>
      <rPr>
        <sz val="9"/>
        <rFont val="ＭＳ Ｐゴシック"/>
        <family val="3"/>
      </rPr>
      <t>日間）</t>
    </r>
  </si>
  <si>
    <r>
      <t xml:space="preserve">TS-1 </t>
    </r>
    <r>
      <rPr>
        <sz val="9"/>
        <rFont val="ＭＳ Ｐゴシック"/>
        <family val="3"/>
      </rPr>
      <t>　（</t>
    </r>
    <r>
      <rPr>
        <sz val="9"/>
        <rFont val="Arial"/>
        <family val="2"/>
      </rPr>
      <t xml:space="preserve">14 </t>
    </r>
    <r>
      <rPr>
        <sz val="9"/>
        <rFont val="ＭＳ Ｐゴシック"/>
        <family val="3"/>
      </rPr>
      <t>日間）</t>
    </r>
  </si>
  <si>
    <t>20mg</t>
  </si>
  <si>
    <t>25mg</t>
  </si>
  <si>
    <t>10mg</t>
  </si>
  <si>
    <t>80mg</t>
  </si>
  <si>
    <t>5mg</t>
  </si>
  <si>
    <t>200mg</t>
  </si>
  <si>
    <t>1000mg</t>
  </si>
  <si>
    <t>40mg</t>
  </si>
  <si>
    <t>125mg</t>
  </si>
  <si>
    <t>100mg</t>
  </si>
  <si>
    <t>500mg</t>
  </si>
  <si>
    <t>400mg</t>
  </si>
  <si>
    <t>規格1</t>
  </si>
  <si>
    <t>規格2</t>
  </si>
  <si>
    <t>規格3</t>
  </si>
  <si>
    <t>50mg</t>
  </si>
  <si>
    <t>250mg</t>
  </si>
  <si>
    <t>250mg</t>
  </si>
  <si>
    <r>
      <t>規格</t>
    </r>
    <r>
      <rPr>
        <sz val="9"/>
        <color indexed="12"/>
        <rFont val="Arial"/>
        <family val="2"/>
      </rPr>
      <t>1</t>
    </r>
  </si>
  <si>
    <r>
      <t>規格</t>
    </r>
    <r>
      <rPr>
        <sz val="9"/>
        <color indexed="12"/>
        <rFont val="Arial"/>
        <family val="2"/>
      </rPr>
      <t>2</t>
    </r>
  </si>
  <si>
    <r>
      <t>1</t>
    </r>
    <r>
      <rPr>
        <sz val="10"/>
        <rFont val="ＭＳ Ｐゴシック"/>
        <family val="3"/>
      </rPr>
      <t>クール</t>
    </r>
  </si>
  <si>
    <r>
      <t>14</t>
    </r>
    <r>
      <rPr>
        <sz val="10"/>
        <rFont val="ＭＳ Ｐゴシック"/>
        <family val="3"/>
      </rPr>
      <t>日</t>
    </r>
  </si>
  <si>
    <t>レジメン番号</t>
  </si>
  <si>
    <t>通し番号</t>
  </si>
  <si>
    <t>用法</t>
  </si>
  <si>
    <t>適応</t>
  </si>
  <si>
    <t>申請診療科</t>
  </si>
  <si>
    <r>
      <t>[</t>
    </r>
    <r>
      <rPr>
        <sz val="10"/>
        <rFont val="ＭＳ Ｐゴシック"/>
        <family val="3"/>
      </rPr>
      <t>大腸癌</t>
    </r>
    <r>
      <rPr>
        <sz val="10"/>
        <rFont val="Arial"/>
        <family val="2"/>
      </rPr>
      <t>]</t>
    </r>
  </si>
  <si>
    <t>081</t>
  </si>
  <si>
    <r>
      <t>FOLFIRI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standard CPT150</t>
    </r>
    <r>
      <rPr>
        <sz val="10"/>
        <rFont val="ＭＳ Ｐゴシック"/>
        <family val="3"/>
      </rPr>
      <t>）
大腸癌</t>
    </r>
  </si>
  <si>
    <r>
      <t>イリノテカン</t>
    </r>
    <r>
      <rPr>
        <sz val="10"/>
        <rFont val="Arial"/>
        <family val="2"/>
      </rPr>
      <t>(CPT-11)</t>
    </r>
  </si>
  <si>
    <r>
      <t>150mg/m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</si>
  <si>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</t>
    </r>
  </si>
  <si>
    <t>手術不能大腸がん</t>
  </si>
  <si>
    <t>第一内科</t>
  </si>
  <si>
    <r>
      <t>フルオロウラシル</t>
    </r>
    <r>
      <rPr>
        <sz val="10"/>
        <rFont val="Arial"/>
        <family val="2"/>
      </rPr>
      <t>(5-FU)</t>
    </r>
  </si>
  <si>
    <r>
      <t>400mg/m</t>
    </r>
    <r>
      <rPr>
        <vertAlign val="superscript"/>
        <sz val="10"/>
        <rFont val="Arial"/>
        <family val="2"/>
      </rPr>
      <t>2</t>
    </r>
  </si>
  <si>
    <r>
      <t>急速静注</t>
    </r>
    <r>
      <rPr>
        <sz val="10"/>
        <rFont val="Arial"/>
        <family val="2"/>
      </rPr>
      <t xml:space="preserve"> day1</t>
    </r>
  </si>
  <si>
    <t>再発大腸がん</t>
  </si>
  <si>
    <t>第一外科</t>
  </si>
  <si>
    <r>
      <t>2400mg/m</t>
    </r>
    <r>
      <rPr>
        <vertAlign val="superscript"/>
        <sz val="10"/>
        <rFont val="Arial"/>
        <family val="2"/>
      </rPr>
      <t>2</t>
    </r>
  </si>
  <si>
    <r>
      <t>持続点滴</t>
    </r>
    <r>
      <rPr>
        <sz val="10"/>
        <rFont val="Arial"/>
        <family val="2"/>
      </rPr>
      <t xml:space="preserve"> day1</t>
    </r>
  </si>
  <si>
    <t>第二外科</t>
  </si>
  <si>
    <r>
      <t>レボホリナート</t>
    </r>
    <r>
      <rPr>
        <sz val="10"/>
        <rFont val="Arial"/>
        <family val="2"/>
      </rPr>
      <t>(l-LV)</t>
    </r>
  </si>
  <si>
    <r>
      <t>200mg/m</t>
    </r>
    <r>
      <rPr>
        <vertAlign val="superscript"/>
        <sz val="10"/>
        <rFont val="Arial"/>
        <family val="2"/>
      </rPr>
      <t>2</t>
    </r>
  </si>
  <si>
    <t>082</t>
  </si>
  <si>
    <r>
      <t>FOLFIRI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 xml:space="preserve">CPT125 </t>
    </r>
    <r>
      <rPr>
        <sz val="10"/>
        <rFont val="ＭＳ Ｐゴシック"/>
        <family val="3"/>
      </rPr>
      <t>減量）
大腸癌</t>
    </r>
  </si>
  <si>
    <r>
      <t>125mg/m</t>
    </r>
    <r>
      <rPr>
        <vertAlign val="superscript"/>
        <sz val="10"/>
        <rFont val="Arial"/>
        <family val="2"/>
      </rPr>
      <t>2</t>
    </r>
  </si>
  <si>
    <r>
      <t>300mg/m</t>
    </r>
    <r>
      <rPr>
        <vertAlign val="superscript"/>
        <sz val="10"/>
        <rFont val="Arial"/>
        <family val="2"/>
      </rPr>
      <t>2</t>
    </r>
  </si>
  <si>
    <r>
      <t>2000mg/m</t>
    </r>
    <r>
      <rPr>
        <vertAlign val="superscript"/>
        <sz val="10"/>
        <rFont val="Arial"/>
        <family val="2"/>
      </rPr>
      <t>2</t>
    </r>
  </si>
  <si>
    <t>083</t>
  </si>
  <si>
    <r>
      <t>FOLFIRI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 xml:space="preserve">CPT100 </t>
    </r>
    <r>
      <rPr>
        <sz val="10"/>
        <rFont val="ＭＳ Ｐゴシック"/>
        <family val="3"/>
      </rPr>
      <t>減量）
大腸癌</t>
    </r>
  </si>
  <si>
    <r>
      <t>100mg/m</t>
    </r>
    <r>
      <rPr>
        <vertAlign val="superscript"/>
        <sz val="10"/>
        <rFont val="Arial"/>
        <family val="2"/>
      </rPr>
      <t>2</t>
    </r>
  </si>
  <si>
    <t>084</t>
  </si>
  <si>
    <r>
      <t>FOLFIRI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 xml:space="preserve">CPT75 </t>
    </r>
    <r>
      <rPr>
        <sz val="10"/>
        <rFont val="ＭＳ Ｐゴシック"/>
        <family val="3"/>
      </rPr>
      <t>減量）
大腸癌</t>
    </r>
  </si>
  <si>
    <r>
      <t>75mg/m</t>
    </r>
    <r>
      <rPr>
        <vertAlign val="superscript"/>
        <sz val="10"/>
        <rFont val="Arial"/>
        <family val="2"/>
      </rPr>
      <t>2</t>
    </r>
  </si>
  <si>
    <r>
      <t>200mg/m</t>
    </r>
    <r>
      <rPr>
        <vertAlign val="superscript"/>
        <sz val="10"/>
        <rFont val="Arial"/>
        <family val="2"/>
      </rPr>
      <t>2</t>
    </r>
  </si>
  <si>
    <r>
      <t>1600mg/m</t>
    </r>
    <r>
      <rPr>
        <vertAlign val="superscript"/>
        <sz val="10"/>
        <rFont val="Arial"/>
        <family val="2"/>
      </rPr>
      <t>2</t>
    </r>
  </si>
  <si>
    <t>085</t>
  </si>
  <si>
    <r>
      <t>FOLFIRI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 xml:space="preserve">CPT50 </t>
    </r>
    <r>
      <rPr>
        <sz val="10"/>
        <rFont val="ＭＳ Ｐゴシック"/>
        <family val="3"/>
      </rPr>
      <t>減量）
大腸癌</t>
    </r>
  </si>
  <si>
    <r>
      <t>50mg/m</t>
    </r>
    <r>
      <rPr>
        <vertAlign val="superscript"/>
        <sz val="10"/>
        <rFont val="Arial"/>
        <family val="2"/>
      </rPr>
      <t>2</t>
    </r>
  </si>
  <si>
    <t>086</t>
  </si>
  <si>
    <r>
      <t>mFOLFOX6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standard l-OHP85</t>
    </r>
    <r>
      <rPr>
        <sz val="10"/>
        <rFont val="ＭＳ Ｐゴシック"/>
        <family val="3"/>
      </rPr>
      <t>）
大腸癌</t>
    </r>
  </si>
  <si>
    <r>
      <t>オキサリプラチン</t>
    </r>
    <r>
      <rPr>
        <sz val="10"/>
        <rFont val="Arial"/>
        <family val="2"/>
      </rPr>
      <t>(l-OHP)</t>
    </r>
  </si>
  <si>
    <r>
      <t>85mg/m</t>
    </r>
    <r>
      <rPr>
        <vertAlign val="superscript"/>
        <sz val="10"/>
        <rFont val="Arial"/>
        <family val="2"/>
      </rPr>
      <t>2</t>
    </r>
  </si>
  <si>
    <t>087</t>
  </si>
  <si>
    <r>
      <t>mFOLFOX6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 xml:space="preserve">l- OHP65 </t>
    </r>
    <r>
      <rPr>
        <sz val="10"/>
        <rFont val="ＭＳ Ｐゴシック"/>
        <family val="3"/>
      </rPr>
      <t>減量）
大腸癌</t>
    </r>
  </si>
  <si>
    <r>
      <t>65mg/m</t>
    </r>
    <r>
      <rPr>
        <vertAlign val="superscript"/>
        <sz val="10"/>
        <rFont val="Arial"/>
        <family val="2"/>
      </rPr>
      <t>2</t>
    </r>
  </si>
  <si>
    <t>088</t>
  </si>
  <si>
    <r>
      <t>mFOLFOX6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 xml:space="preserve">l-OHP50 </t>
    </r>
    <r>
      <rPr>
        <sz val="10"/>
        <rFont val="ＭＳ Ｐゴシック"/>
        <family val="3"/>
      </rPr>
      <t>減量）
大腸癌</t>
    </r>
  </si>
  <si>
    <t>089</t>
  </si>
  <si>
    <r>
      <t>５</t>
    </r>
    <r>
      <rPr>
        <sz val="10"/>
        <rFont val="Arial"/>
        <family val="2"/>
      </rPr>
      <t>FU/</t>
    </r>
    <r>
      <rPr>
        <sz val="10"/>
        <rFont val="ＭＳ Ｐゴシック"/>
        <family val="3"/>
      </rPr>
      <t>ｌ－</t>
    </r>
    <r>
      <rPr>
        <sz val="10"/>
        <rFont val="Arial"/>
        <family val="2"/>
      </rPr>
      <t>LV</t>
    </r>
    <r>
      <rPr>
        <sz val="10"/>
        <rFont val="ＭＳ Ｐゴシック"/>
        <family val="3"/>
      </rPr>
      <t>（急速）大腸癌</t>
    </r>
  </si>
  <si>
    <r>
      <t>500mg/m</t>
    </r>
    <r>
      <rPr>
        <vertAlign val="superscript"/>
        <sz val="10"/>
        <rFont val="Arial"/>
        <family val="2"/>
      </rPr>
      <t>2</t>
    </r>
  </si>
  <si>
    <r>
      <t>急速静注</t>
    </r>
    <r>
      <rPr>
        <sz val="10"/>
        <rFont val="Arial"/>
        <family val="2"/>
      </rPr>
      <t xml:space="preserve">day1, 8, </t>
    </r>
  </si>
  <si>
    <r>
      <t>56</t>
    </r>
    <r>
      <rPr>
        <sz val="10"/>
        <rFont val="ＭＳ Ｐゴシック"/>
        <family val="3"/>
      </rPr>
      <t>日</t>
    </r>
  </si>
  <si>
    <t>術後補助化学療法</t>
  </si>
  <si>
    <t xml:space="preserve">      15, 22, 29, 36</t>
  </si>
  <si>
    <r>
      <t>250mg/m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</si>
  <si>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day1, 8, 15, </t>
    </r>
  </si>
  <si>
    <t xml:space="preserve">            22, 29, 36</t>
  </si>
  <si>
    <t>0810</t>
  </si>
  <si>
    <r>
      <t>５</t>
    </r>
    <r>
      <rPr>
        <sz val="10"/>
        <rFont val="Arial"/>
        <family val="2"/>
      </rPr>
      <t>FU/</t>
    </r>
    <r>
      <rPr>
        <sz val="10"/>
        <rFont val="ＭＳ Ｐゴシック"/>
        <family val="3"/>
      </rPr>
      <t>ｌ－</t>
    </r>
    <r>
      <rPr>
        <sz val="10"/>
        <rFont val="Arial"/>
        <family val="2"/>
      </rPr>
      <t>LV</t>
    </r>
    <r>
      <rPr>
        <sz val="10"/>
        <rFont val="ＭＳ Ｐゴシック"/>
        <family val="3"/>
      </rPr>
      <t>（持続）大腸癌</t>
    </r>
  </si>
  <si>
    <r>
      <t>400mg/m</t>
    </r>
    <r>
      <rPr>
        <vertAlign val="superscript"/>
        <sz val="10"/>
        <rFont val="Arial"/>
        <family val="2"/>
      </rPr>
      <t>2</t>
    </r>
  </si>
  <si>
    <r>
      <t>2400mg/m</t>
    </r>
    <r>
      <rPr>
        <vertAlign val="superscript"/>
        <sz val="10"/>
        <rFont val="Arial"/>
        <family val="2"/>
      </rPr>
      <t>2</t>
    </r>
  </si>
  <si>
    <r>
      <t>[</t>
    </r>
    <r>
      <rPr>
        <sz val="10"/>
        <rFont val="ＭＳ Ｐゴシック"/>
        <family val="3"/>
      </rPr>
      <t>胃癌</t>
    </r>
    <r>
      <rPr>
        <sz val="10"/>
        <rFont val="Arial"/>
        <family val="2"/>
      </rPr>
      <t>]</t>
    </r>
  </si>
  <si>
    <t>0811</t>
  </si>
  <si>
    <r>
      <t>CPT11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150</t>
    </r>
    <r>
      <rPr>
        <sz val="10"/>
        <rFont val="ＭＳ Ｐゴシック"/>
        <family val="3"/>
      </rPr>
      <t>）胃癌</t>
    </r>
  </si>
  <si>
    <r>
      <t>150mg/m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</si>
  <si>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day1, 15</t>
    </r>
  </si>
  <si>
    <t>手術不能胃がん</t>
  </si>
  <si>
    <t>再発胃がん</t>
  </si>
  <si>
    <t>0812</t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</si>
  <si>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>)Weekly Paclitaxel(60)</t>
    </r>
    <r>
      <rPr>
        <sz val="10"/>
        <rFont val="ＭＳ Ｐゴシック"/>
        <family val="3"/>
      </rPr>
      <t>胃癌</t>
    </r>
  </si>
  <si>
    <r>
      <t>パクリタキセル</t>
    </r>
    <r>
      <rPr>
        <sz val="10"/>
        <rFont val="Arial"/>
        <family val="2"/>
      </rPr>
      <t>(PTX)</t>
    </r>
  </si>
  <si>
    <r>
      <t>60mg/m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</si>
  <si>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day1, 8, 15</t>
    </r>
  </si>
  <si>
    <r>
      <t>28</t>
    </r>
    <r>
      <rPr>
        <sz val="10"/>
        <rFont val="ＭＳ Ｐゴシック"/>
        <family val="3"/>
      </rPr>
      <t>日</t>
    </r>
  </si>
  <si>
    <r>
      <t>(</t>
    </r>
    <r>
      <rPr>
        <sz val="10"/>
        <rFont val="ＭＳ Ｐゴシック"/>
        <family val="3"/>
      </rPr>
      <t>臨床研究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</rPr>
      <t>胃がん</t>
    </r>
  </si>
  <si>
    <r>
      <t>[</t>
    </r>
    <r>
      <rPr>
        <sz val="10"/>
        <rFont val="ＭＳ Ｐゴシック"/>
        <family val="3"/>
      </rPr>
      <t>肝・胆・膵癌</t>
    </r>
    <r>
      <rPr>
        <sz val="10"/>
        <rFont val="Arial"/>
        <family val="2"/>
      </rPr>
      <t>]</t>
    </r>
  </si>
  <si>
    <t>0813</t>
  </si>
  <si>
    <r>
      <t xml:space="preserve">Gemcitabine(1000) </t>
    </r>
    <r>
      <rPr>
        <sz val="10"/>
        <rFont val="ＭＳ Ｐゴシック"/>
        <family val="3"/>
      </rPr>
      <t>膵・胆道癌</t>
    </r>
  </si>
  <si>
    <r>
      <t>ゲムシタビン</t>
    </r>
    <r>
      <rPr>
        <sz val="10"/>
        <rFont val="Arial"/>
        <family val="2"/>
      </rPr>
      <t>(GEM)</t>
    </r>
  </si>
  <si>
    <r>
      <t>1000mg/m</t>
    </r>
    <r>
      <rPr>
        <vertAlign val="superscript"/>
        <sz val="10"/>
        <rFont val="Arial"/>
        <family val="2"/>
      </rPr>
      <t>2</t>
    </r>
  </si>
  <si>
    <t>膵癌・胆道がん</t>
  </si>
  <si>
    <r>
      <t>(</t>
    </r>
    <r>
      <rPr>
        <sz val="10"/>
        <rFont val="ＭＳ Ｐゴシック"/>
        <family val="3"/>
      </rPr>
      <t>胆道がんは術後補助</t>
    </r>
  </si>
  <si>
    <r>
      <t>　　　　　  　化学療法を除く</t>
    </r>
    <r>
      <rPr>
        <sz val="10"/>
        <rFont val="Arial"/>
        <family val="2"/>
      </rPr>
      <t>)</t>
    </r>
  </si>
  <si>
    <r>
      <t>[</t>
    </r>
    <r>
      <rPr>
        <sz val="10"/>
        <rFont val="ＭＳ Ｐゴシック"/>
        <family val="3"/>
      </rPr>
      <t>乳癌</t>
    </r>
    <r>
      <rPr>
        <sz val="10"/>
        <rFont val="Arial"/>
        <family val="2"/>
      </rPr>
      <t>]</t>
    </r>
  </si>
  <si>
    <t>0814</t>
  </si>
  <si>
    <r>
      <t>Docetaxel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70</t>
    </r>
    <r>
      <rPr>
        <sz val="10"/>
        <rFont val="ＭＳ Ｐゴシック"/>
        <family val="3"/>
      </rPr>
      <t>）乳癌</t>
    </r>
  </si>
  <si>
    <r>
      <t>ドセタキセル</t>
    </r>
    <r>
      <rPr>
        <sz val="10"/>
        <rFont val="Arial"/>
        <family val="2"/>
      </rPr>
      <t>(DOC)</t>
    </r>
  </si>
  <si>
    <r>
      <t>70mg/m</t>
    </r>
    <r>
      <rPr>
        <vertAlign val="superscript"/>
        <sz val="10"/>
        <rFont val="Arial"/>
        <family val="2"/>
      </rPr>
      <t>2</t>
    </r>
  </si>
  <si>
    <r>
      <t>21</t>
    </r>
    <r>
      <rPr>
        <sz val="10"/>
        <rFont val="ＭＳ Ｐゴシック"/>
        <family val="3"/>
      </rPr>
      <t>日</t>
    </r>
  </si>
  <si>
    <t>術前・術後補助化学療法</t>
  </si>
  <si>
    <t>第一外科
第二外科</t>
  </si>
  <si>
    <t>転移・再発乳がん</t>
  </si>
  <si>
    <t>0815</t>
  </si>
  <si>
    <r>
      <t>Weekly Paclitaxel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80</t>
    </r>
    <r>
      <rPr>
        <sz val="10"/>
        <rFont val="ＭＳ Ｐゴシック"/>
        <family val="3"/>
      </rPr>
      <t>）乳癌</t>
    </r>
  </si>
  <si>
    <r>
      <t>80mg/m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</si>
  <si>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day1, 8, 15, </t>
    </r>
  </si>
  <si>
    <t>第二外科</t>
  </si>
  <si>
    <t>0816</t>
  </si>
  <si>
    <r>
      <t>Herceptin (2)</t>
    </r>
    <r>
      <rPr>
        <sz val="10"/>
        <rFont val="ＭＳ Ｐゴシック"/>
        <family val="3"/>
      </rPr>
      <t>転移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乳癌</t>
    </r>
  </si>
  <si>
    <r>
      <t>トラスツズマブ</t>
    </r>
    <r>
      <rPr>
        <sz val="10"/>
        <rFont val="Arial"/>
        <family val="2"/>
      </rPr>
      <t>(HER)</t>
    </r>
  </si>
  <si>
    <r>
      <t>2 (</t>
    </r>
    <r>
      <rPr>
        <sz val="10"/>
        <rFont val="ＭＳ Ｐゴシック"/>
        <family val="3"/>
      </rPr>
      <t>初回</t>
    </r>
    <r>
      <rPr>
        <sz val="10"/>
        <rFont val="Arial"/>
        <family val="2"/>
      </rPr>
      <t>4) mg/kg</t>
    </r>
  </si>
  <si>
    <r>
      <t>7</t>
    </r>
    <r>
      <rPr>
        <sz val="10"/>
        <rFont val="ＭＳ Ｐゴシック"/>
        <family val="3"/>
      </rPr>
      <t>日</t>
    </r>
  </si>
  <si>
    <t>転移乳がん</t>
  </si>
  <si>
    <t>0817</t>
  </si>
  <si>
    <r>
      <t>Herceptin (6)</t>
    </r>
    <r>
      <rPr>
        <sz val="10"/>
        <rFont val="ＭＳ Ｐゴシック"/>
        <family val="3"/>
      </rPr>
      <t>術後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乳癌</t>
    </r>
  </si>
  <si>
    <r>
      <t>6 (</t>
    </r>
    <r>
      <rPr>
        <sz val="10"/>
        <rFont val="ＭＳ Ｐゴシック"/>
        <family val="3"/>
      </rPr>
      <t>初回</t>
    </r>
    <r>
      <rPr>
        <sz val="10"/>
        <rFont val="Arial"/>
        <family val="2"/>
      </rPr>
      <t>8) mg/kg</t>
    </r>
  </si>
  <si>
    <t>術後乳がん</t>
  </si>
  <si>
    <t>0818</t>
  </si>
  <si>
    <r>
      <t xml:space="preserve">Vinorelbine (25) </t>
    </r>
    <r>
      <rPr>
        <sz val="10"/>
        <rFont val="ＭＳ Ｐゴシック"/>
        <family val="3"/>
      </rPr>
      <t>乳癌</t>
    </r>
  </si>
  <si>
    <r>
      <t>ビノレルビン</t>
    </r>
    <r>
      <rPr>
        <sz val="10"/>
        <rFont val="Arial"/>
        <family val="2"/>
      </rPr>
      <t>(VNR)</t>
    </r>
  </si>
  <si>
    <r>
      <t>25mg/m</t>
    </r>
    <r>
      <rPr>
        <vertAlign val="superscript"/>
        <sz val="10"/>
        <rFont val="Arial"/>
        <family val="2"/>
      </rPr>
      <t>2</t>
    </r>
  </si>
  <si>
    <r>
      <t>25mg/m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</si>
  <si>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day1, 8</t>
    </r>
  </si>
  <si>
    <t>手術不能乳がん</t>
  </si>
  <si>
    <t>再発乳がん</t>
  </si>
  <si>
    <t>0819</t>
  </si>
  <si>
    <r>
      <t>FEC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100</t>
    </r>
    <r>
      <rPr>
        <sz val="10"/>
        <rFont val="ＭＳ Ｐゴシック"/>
        <family val="3"/>
      </rPr>
      <t>）乳癌</t>
    </r>
  </si>
  <si>
    <r>
      <t>エピルビシン（</t>
    </r>
    <r>
      <rPr>
        <sz val="10"/>
        <rFont val="Arial"/>
        <family val="2"/>
      </rPr>
      <t>EPI</t>
    </r>
    <r>
      <rPr>
        <sz val="10"/>
        <rFont val="ＭＳ Ｐゴシック"/>
        <family val="3"/>
      </rPr>
      <t>）</t>
    </r>
  </si>
  <si>
    <t>術前・術後・転移・再発</t>
  </si>
  <si>
    <r>
      <t>シクロホスファミド</t>
    </r>
    <r>
      <rPr>
        <sz val="10"/>
        <rFont val="Arial"/>
        <family val="2"/>
      </rPr>
      <t>(CY)</t>
    </r>
  </si>
  <si>
    <r>
      <t>500mg/m</t>
    </r>
    <r>
      <rPr>
        <vertAlign val="superscript"/>
        <sz val="10"/>
        <rFont val="Arial"/>
        <family val="2"/>
      </rPr>
      <t>2</t>
    </r>
  </si>
  <si>
    <t>乳がん</t>
  </si>
  <si>
    <t>0820</t>
  </si>
  <si>
    <r>
      <t>FEC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75</t>
    </r>
    <r>
      <rPr>
        <sz val="10"/>
        <rFont val="ＭＳ Ｐゴシック"/>
        <family val="3"/>
      </rPr>
      <t>）乳癌</t>
    </r>
  </si>
  <si>
    <r>
      <t>75mg/m</t>
    </r>
    <r>
      <rPr>
        <vertAlign val="superscript"/>
        <sz val="10"/>
        <rFont val="Arial"/>
        <family val="2"/>
      </rPr>
      <t>2</t>
    </r>
  </si>
  <si>
    <t>0821</t>
  </si>
  <si>
    <r>
      <t>EC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90/600</t>
    </r>
    <r>
      <rPr>
        <sz val="10"/>
        <rFont val="ＭＳ Ｐゴシック"/>
        <family val="3"/>
      </rPr>
      <t>）乳癌</t>
    </r>
  </si>
  <si>
    <r>
      <t>90mg/m</t>
    </r>
    <r>
      <rPr>
        <vertAlign val="superscript"/>
        <sz val="10"/>
        <rFont val="Arial"/>
        <family val="2"/>
      </rPr>
      <t>2</t>
    </r>
  </si>
  <si>
    <r>
      <t>600mg/m</t>
    </r>
    <r>
      <rPr>
        <vertAlign val="superscript"/>
        <sz val="10"/>
        <rFont val="Arial"/>
        <family val="2"/>
      </rPr>
      <t>2</t>
    </r>
  </si>
  <si>
    <t>［肺癌］</t>
  </si>
  <si>
    <t>0822</t>
  </si>
  <si>
    <r>
      <t>CDDP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80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>/VNR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25</t>
    </r>
    <r>
      <rPr>
        <sz val="10"/>
        <rFont val="ＭＳ Ｐゴシック"/>
        <family val="3"/>
      </rPr>
      <t>）肺癌</t>
    </r>
  </si>
  <si>
    <r>
      <t>ビノレルビン（</t>
    </r>
    <r>
      <rPr>
        <sz val="10"/>
        <rFont val="Arial"/>
        <family val="2"/>
      </rPr>
      <t>VNR</t>
    </r>
    <r>
      <rPr>
        <sz val="10"/>
        <rFont val="ＭＳ Ｐゴシック"/>
        <family val="3"/>
      </rPr>
      <t>）</t>
    </r>
  </si>
  <si>
    <r>
      <t>急速静注</t>
    </r>
    <r>
      <rPr>
        <sz val="10"/>
        <rFont val="Arial"/>
        <family val="2"/>
      </rPr>
      <t xml:space="preserve"> day1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8</t>
    </r>
  </si>
  <si>
    <t>術後補助療法、放射線化学療法、手術不能再発非小細胞肺癌</t>
  </si>
  <si>
    <t>第二内科</t>
  </si>
  <si>
    <r>
      <t>シスプラチン（</t>
    </r>
    <r>
      <rPr>
        <sz val="10"/>
        <rFont val="Arial"/>
        <family val="2"/>
      </rPr>
      <t>CDDP</t>
    </r>
    <r>
      <rPr>
        <sz val="10"/>
        <rFont val="ＭＳ Ｐゴシック"/>
        <family val="3"/>
      </rPr>
      <t>）</t>
    </r>
  </si>
  <si>
    <r>
      <t>80mg/m</t>
    </r>
    <r>
      <rPr>
        <vertAlign val="superscript"/>
        <sz val="10"/>
        <rFont val="Arial"/>
        <family val="2"/>
      </rPr>
      <t>2</t>
    </r>
  </si>
  <si>
    <t>0823</t>
  </si>
  <si>
    <r>
      <t>Docetaxel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60</t>
    </r>
    <r>
      <rPr>
        <sz val="10"/>
        <rFont val="ＭＳ Ｐゴシック"/>
        <family val="3"/>
      </rPr>
      <t>）肺癌</t>
    </r>
  </si>
  <si>
    <r>
      <t>ドセタキセル（</t>
    </r>
    <r>
      <rPr>
        <sz val="10"/>
        <rFont val="Arial"/>
        <family val="2"/>
      </rPr>
      <t>DOC</t>
    </r>
    <r>
      <rPr>
        <sz val="10"/>
        <rFont val="ＭＳ Ｐゴシック"/>
        <family val="3"/>
      </rPr>
      <t>）</t>
    </r>
  </si>
  <si>
    <t>手術不能再発非小細胞肺</t>
  </si>
  <si>
    <t>第二内科</t>
  </si>
  <si>
    <t>0824</t>
  </si>
  <si>
    <r>
      <t>CBDCA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AUC5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>/PTX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200</t>
    </r>
    <r>
      <rPr>
        <sz val="10"/>
        <rFont val="ＭＳ Ｐゴシック"/>
        <family val="3"/>
      </rPr>
      <t>）肺癌</t>
    </r>
  </si>
  <si>
    <r>
      <t>パクリタキセル（</t>
    </r>
    <r>
      <rPr>
        <sz val="10"/>
        <rFont val="Arial"/>
        <family val="2"/>
      </rPr>
      <t>PTX</t>
    </r>
    <r>
      <rPr>
        <sz val="10"/>
        <rFont val="ＭＳ Ｐゴシック"/>
        <family val="3"/>
      </rPr>
      <t>）</t>
    </r>
  </si>
  <si>
    <t>術後補助療法、手術不能再発非小細胞肺癌</t>
  </si>
  <si>
    <r>
      <t>カルボプラチン（</t>
    </r>
    <r>
      <rPr>
        <sz val="10"/>
        <rFont val="Arial"/>
        <family val="2"/>
      </rPr>
      <t>CBDCA</t>
    </r>
    <r>
      <rPr>
        <sz val="10"/>
        <rFont val="ＭＳ Ｐゴシック"/>
        <family val="3"/>
      </rPr>
      <t>）</t>
    </r>
  </si>
  <si>
    <t>0825</t>
  </si>
  <si>
    <r>
      <t>CDDP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80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>/GEM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1000</t>
    </r>
    <r>
      <rPr>
        <sz val="10"/>
        <rFont val="ＭＳ Ｐゴシック"/>
        <family val="3"/>
      </rPr>
      <t>）肺癌</t>
    </r>
  </si>
  <si>
    <r>
      <t>ゲムシタビン（</t>
    </r>
    <r>
      <rPr>
        <sz val="10"/>
        <rFont val="Arial"/>
        <family val="2"/>
      </rPr>
      <t>GEM</t>
    </r>
    <r>
      <rPr>
        <sz val="10"/>
        <rFont val="ＭＳ Ｐゴシック"/>
        <family val="3"/>
      </rPr>
      <t>）</t>
    </r>
  </si>
  <si>
    <r>
      <t>Avastin+mFOLFOX6</t>
    </r>
    <r>
      <rPr>
        <sz val="10"/>
        <rFont val="ＭＳ Ｐゴシック"/>
        <family val="3"/>
      </rPr>
      <t>　大腸癌</t>
    </r>
  </si>
  <si>
    <t>エルプラット</t>
  </si>
  <si>
    <t>点滴 day1</t>
  </si>
  <si>
    <r>
      <t>14</t>
    </r>
    <r>
      <rPr>
        <sz val="10"/>
        <rFont val="ＭＳ Ｐゴシック"/>
        <family val="3"/>
      </rPr>
      <t>日</t>
    </r>
  </si>
  <si>
    <t>手術不能・再発大腸がん</t>
  </si>
  <si>
    <t>アイソボリン</t>
  </si>
  <si>
    <t>フルオロウラシル</t>
  </si>
  <si>
    <t>急速静注 day1</t>
  </si>
  <si>
    <t>持続静注 day1</t>
  </si>
  <si>
    <t>アバスチン</t>
  </si>
  <si>
    <t>5mg/kg</t>
  </si>
  <si>
    <r>
      <t>Avastin+FOLFIRI</t>
    </r>
    <r>
      <rPr>
        <sz val="10"/>
        <rFont val="ＭＳ Ｐゴシック"/>
        <family val="3"/>
      </rPr>
      <t>　大腸癌</t>
    </r>
  </si>
  <si>
    <t>トポテシン</t>
  </si>
  <si>
    <r>
      <t>14</t>
    </r>
    <r>
      <rPr>
        <sz val="10"/>
        <rFont val="ＭＳ Ｐゴシック"/>
        <family val="3"/>
      </rPr>
      <t>日</t>
    </r>
  </si>
  <si>
    <r>
      <t>Avastin+</t>
    </r>
    <r>
      <rPr>
        <sz val="10"/>
        <rFont val="ＭＳ Ｐゴシック"/>
        <family val="3"/>
      </rPr>
      <t>ｓ</t>
    </r>
    <r>
      <rPr>
        <sz val="10"/>
        <rFont val="Arial"/>
        <family val="2"/>
      </rPr>
      <t>LV5FU2</t>
    </r>
    <r>
      <rPr>
        <sz val="10"/>
        <rFont val="ＭＳ Ｐゴシック"/>
        <family val="3"/>
      </rPr>
      <t>　大腸癌</t>
    </r>
  </si>
  <si>
    <t>アイソボリン</t>
  </si>
  <si>
    <t>点滴 day1　</t>
  </si>
  <si>
    <t>フルオロウラシル</t>
  </si>
  <si>
    <t>［婦人科癌］</t>
  </si>
  <si>
    <t>0829</t>
  </si>
  <si>
    <r>
      <t xml:space="preserve">monthly TC(180) </t>
    </r>
    <r>
      <rPr>
        <sz val="10"/>
        <rFont val="ＭＳ Ｐゴシック"/>
        <family val="3"/>
      </rPr>
      <t>　婦人科癌</t>
    </r>
  </si>
  <si>
    <t>パクリタキセル</t>
  </si>
  <si>
    <r>
      <t>180mg/m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</si>
  <si>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</t>
    </r>
  </si>
  <si>
    <r>
      <t>21</t>
    </r>
    <r>
      <rPr>
        <sz val="10"/>
        <rFont val="ＭＳ Ｐゴシック"/>
        <family val="3"/>
      </rPr>
      <t>日</t>
    </r>
  </si>
  <si>
    <t>卵巣癌（卵管癌，腹膜癌を</t>
  </si>
  <si>
    <t>産科・婦人科</t>
  </si>
  <si>
    <t>カルボプラチン</t>
  </si>
  <si>
    <t>AUC5</t>
  </si>
  <si>
    <t>含む），子宮体癌，子宮頸癌</t>
  </si>
  <si>
    <t>0830</t>
  </si>
  <si>
    <r>
      <t xml:space="preserve">weekly TC(80) </t>
    </r>
    <r>
      <rPr>
        <sz val="10"/>
        <rFont val="ＭＳ Ｐゴシック"/>
        <family val="3"/>
      </rPr>
      <t>　婦人科癌</t>
    </r>
  </si>
  <si>
    <t>パクリタキセル</t>
  </si>
  <si>
    <r>
      <t>80mg/m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</si>
  <si>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day1, 8, 15</t>
    </r>
  </si>
  <si>
    <r>
      <t>28</t>
    </r>
    <r>
      <rPr>
        <sz val="10"/>
        <rFont val="ＭＳ Ｐゴシック"/>
        <family val="3"/>
      </rPr>
      <t>日</t>
    </r>
  </si>
  <si>
    <t>卵巣癌</t>
  </si>
  <si>
    <t>AUC2</t>
  </si>
  <si>
    <t>（卵管癌，腹膜癌を含む）</t>
  </si>
  <si>
    <t>0831</t>
  </si>
  <si>
    <r>
      <t xml:space="preserve">monthly TTC(150) </t>
    </r>
    <r>
      <rPr>
        <sz val="10"/>
        <rFont val="ＭＳ Ｐゴシック"/>
        <family val="3"/>
      </rPr>
      <t>　婦人科癌</t>
    </r>
  </si>
  <si>
    <t>ピラルビシン</t>
  </si>
  <si>
    <r>
      <t>35mg/m</t>
    </r>
    <r>
      <rPr>
        <vertAlign val="superscript"/>
        <sz val="10"/>
        <rFont val="Arial"/>
        <family val="2"/>
      </rPr>
      <t>2</t>
    </r>
  </si>
  <si>
    <r>
      <t>21</t>
    </r>
    <r>
      <rPr>
        <sz val="10"/>
        <rFont val="ＭＳ Ｐゴシック"/>
        <family val="3"/>
      </rPr>
      <t>日</t>
    </r>
  </si>
  <si>
    <t>子宮体癌，卵巣癌（類内膜腺癌），子宮頸癌（類内膜腺癌）</t>
  </si>
  <si>
    <t>パクリタキセル</t>
  </si>
  <si>
    <r>
      <t>150mg/m</t>
    </r>
    <r>
      <rPr>
        <vertAlign val="superscript"/>
        <sz val="10"/>
        <rFont val="Arial"/>
        <family val="2"/>
      </rPr>
      <t>2</t>
    </r>
  </si>
  <si>
    <t>カルボプラチン</t>
  </si>
  <si>
    <t>AUC4</t>
  </si>
  <si>
    <t>［悪性リンパ腫］</t>
  </si>
  <si>
    <r>
      <t>Rituximab</t>
    </r>
    <r>
      <rPr>
        <sz val="10"/>
        <rFont val="ＭＳ Ｐゴシック"/>
        <family val="3"/>
      </rPr>
      <t>　悪性リンパ腫</t>
    </r>
  </si>
  <si>
    <t>リツキサン</t>
  </si>
  <si>
    <r>
      <t>375mg/m</t>
    </r>
    <r>
      <rPr>
        <vertAlign val="superscript"/>
        <sz val="10"/>
        <rFont val="Arial"/>
        <family val="2"/>
      </rPr>
      <t>2</t>
    </r>
  </si>
  <si>
    <r>
      <t>点滴　</t>
    </r>
    <r>
      <rPr>
        <sz val="10"/>
        <rFont val="Arial"/>
        <family val="2"/>
      </rPr>
      <t>day1</t>
    </r>
  </si>
  <si>
    <r>
      <t>1</t>
    </r>
    <r>
      <rPr>
        <sz val="10"/>
        <rFont val="ＭＳ Ｐゴシック"/>
        <family val="3"/>
      </rPr>
      <t>日</t>
    </r>
  </si>
  <si>
    <t>ＣＤ２０陽性非ホジキンリンパ腫</t>
  </si>
  <si>
    <r>
      <t>CHOP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14</t>
    </r>
    <r>
      <rPr>
        <sz val="10"/>
        <rFont val="ＭＳ Ｐゴシック"/>
        <family val="3"/>
      </rPr>
      <t>　悪性リンパ腫</t>
    </r>
  </si>
  <si>
    <t>プレドニン</t>
  </si>
  <si>
    <t>100mg/body</t>
  </si>
  <si>
    <r>
      <t>点滴　</t>
    </r>
    <r>
      <rPr>
        <sz val="10"/>
        <rFont val="Arial"/>
        <family val="2"/>
      </rPr>
      <t>day1</t>
    </r>
  </si>
  <si>
    <t>悪性リンパ腫</t>
  </si>
  <si>
    <t>エンドキサン</t>
  </si>
  <si>
    <r>
      <t>750mg/m</t>
    </r>
    <r>
      <rPr>
        <vertAlign val="superscript"/>
        <sz val="10"/>
        <rFont val="Arial"/>
        <family val="2"/>
      </rPr>
      <t>2</t>
    </r>
  </si>
  <si>
    <t>アドリアシン</t>
  </si>
  <si>
    <r>
      <t>50mg/m</t>
    </r>
    <r>
      <rPr>
        <vertAlign val="superscript"/>
        <sz val="10"/>
        <rFont val="Arial"/>
        <family val="2"/>
      </rPr>
      <t>2</t>
    </r>
  </si>
  <si>
    <t>オンコビン</t>
  </si>
  <si>
    <r>
      <t>1.4mg/m</t>
    </r>
    <r>
      <rPr>
        <vertAlign val="superscript"/>
        <sz val="10"/>
        <rFont val="Arial"/>
        <family val="2"/>
      </rPr>
      <t>2</t>
    </r>
  </si>
  <si>
    <t>ノイトロジン</t>
  </si>
  <si>
    <t>50μg/body</t>
  </si>
  <si>
    <r>
      <t>皮下注　</t>
    </r>
    <r>
      <rPr>
        <sz val="10"/>
        <rFont val="Arial"/>
        <family val="2"/>
      </rPr>
      <t>day6-11</t>
    </r>
  </si>
  <si>
    <r>
      <t>CHOP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21</t>
    </r>
    <r>
      <rPr>
        <sz val="10"/>
        <rFont val="ＭＳ Ｐゴシック"/>
        <family val="3"/>
      </rPr>
      <t>　悪性リンパ腫</t>
    </r>
  </si>
  <si>
    <t>プレドニン</t>
  </si>
  <si>
    <t>100mg/body</t>
  </si>
  <si>
    <r>
      <t>点滴　</t>
    </r>
    <r>
      <rPr>
        <sz val="10"/>
        <rFont val="Arial"/>
        <family val="2"/>
      </rPr>
      <t>day1</t>
    </r>
  </si>
  <si>
    <r>
      <t>THP-COP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14</t>
    </r>
    <r>
      <rPr>
        <sz val="10"/>
        <rFont val="ＭＳ Ｐゴシック"/>
        <family val="3"/>
      </rPr>
      <t>　悪性リンパ腫</t>
    </r>
  </si>
  <si>
    <t>プレドニン</t>
  </si>
  <si>
    <t>100mg/body</t>
  </si>
  <si>
    <r>
      <t>点滴　</t>
    </r>
    <r>
      <rPr>
        <sz val="10"/>
        <rFont val="Arial"/>
        <family val="2"/>
      </rPr>
      <t>day1</t>
    </r>
  </si>
  <si>
    <t>テラルビシン</t>
  </si>
  <si>
    <r>
      <t>皮下注　</t>
    </r>
    <r>
      <rPr>
        <sz val="10"/>
        <rFont val="Arial"/>
        <family val="2"/>
      </rPr>
      <t>day6-11</t>
    </r>
  </si>
  <si>
    <r>
      <t>THP-COP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21</t>
    </r>
    <r>
      <rPr>
        <sz val="10"/>
        <rFont val="ＭＳ Ｐゴシック"/>
        <family val="3"/>
      </rPr>
      <t>　悪性リンパ腫</t>
    </r>
  </si>
  <si>
    <r>
      <t>（研）</t>
    </r>
    <r>
      <rPr>
        <sz val="10"/>
        <rFont val="Arial"/>
        <family val="2"/>
      </rPr>
      <t>IMVP-16</t>
    </r>
    <r>
      <rPr>
        <sz val="10"/>
        <rFont val="ＭＳ Ｐゴシック"/>
        <family val="3"/>
      </rPr>
      <t>　悪性リンパ腫</t>
    </r>
  </si>
  <si>
    <t>ソルメドロール</t>
  </si>
  <si>
    <t>1000mg/body</t>
  </si>
  <si>
    <r>
      <t>点滴　</t>
    </r>
    <r>
      <rPr>
        <sz val="10"/>
        <rFont val="Arial"/>
        <family val="2"/>
      </rPr>
      <t>day1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3</t>
    </r>
  </si>
  <si>
    <t>イホマイド</t>
  </si>
  <si>
    <r>
      <t>1000mg/m</t>
    </r>
    <r>
      <rPr>
        <vertAlign val="superscript"/>
        <sz val="10"/>
        <rFont val="Arial"/>
        <family val="2"/>
      </rPr>
      <t>2</t>
    </r>
  </si>
  <si>
    <r>
      <t>点滴　</t>
    </r>
    <r>
      <rPr>
        <sz val="10"/>
        <rFont val="Arial"/>
        <family val="2"/>
      </rPr>
      <t>day1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5</t>
    </r>
  </si>
  <si>
    <t>ベプシド</t>
  </si>
  <si>
    <r>
      <t>300mg/m</t>
    </r>
    <r>
      <rPr>
        <vertAlign val="superscript"/>
        <sz val="10"/>
        <rFont val="Arial"/>
        <family val="2"/>
      </rPr>
      <t>2</t>
    </r>
  </si>
  <si>
    <t>メソトレキセート</t>
  </si>
  <si>
    <r>
      <t>30mg/m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</si>
  <si>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day3,10</t>
    </r>
  </si>
  <si>
    <t>［脳悪性リンパ腫］</t>
  </si>
  <si>
    <r>
      <t>HDMTX</t>
    </r>
    <r>
      <rPr>
        <sz val="10"/>
        <rFont val="ＭＳ Ｐゴシック"/>
        <family val="3"/>
      </rPr>
      <t>　脳悪性リンパ腫</t>
    </r>
  </si>
  <si>
    <t>メソトレキセート</t>
  </si>
  <si>
    <r>
      <t>2.5g/m</t>
    </r>
    <r>
      <rPr>
        <vertAlign val="superscript"/>
        <sz val="10"/>
        <rFont val="Arial"/>
        <family val="2"/>
      </rPr>
      <t>2</t>
    </r>
  </si>
  <si>
    <t>脳悪性リンパ腫</t>
  </si>
  <si>
    <t>脳神経外科</t>
  </si>
  <si>
    <t>［泌尿器癌］</t>
  </si>
  <si>
    <r>
      <t>BEP</t>
    </r>
    <r>
      <rPr>
        <sz val="10"/>
        <rFont val="ＭＳ Ｐゴシック"/>
        <family val="3"/>
      </rPr>
      <t>療法（精巣癌）</t>
    </r>
  </si>
  <si>
    <t>シスプラチン（CDDP）</t>
  </si>
  <si>
    <r>
      <t>20mg/m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</si>
  <si>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color indexed="8"/>
        <rFont val="Arial"/>
        <family val="2"/>
      </rPr>
      <t xml:space="preserve"> day1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5</t>
    </r>
  </si>
  <si>
    <t>精巣癌</t>
  </si>
  <si>
    <t>泌尿器科</t>
  </si>
  <si>
    <t>エトポシド</t>
  </si>
  <si>
    <t>ブレオマイシン</t>
  </si>
  <si>
    <t>30mg/body</t>
  </si>
  <si>
    <r>
      <t>点滴</t>
    </r>
    <r>
      <rPr>
        <sz val="10"/>
        <color indexed="8"/>
        <rFont val="Arial"/>
        <family val="2"/>
      </rPr>
      <t xml:space="preserve"> day1,8,15</t>
    </r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</si>
  <si>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>)GP</t>
    </r>
    <r>
      <rPr>
        <sz val="10"/>
        <rFont val="ＭＳ Ｐゴシック"/>
        <family val="3"/>
      </rPr>
      <t>療法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シスプラチン</t>
    </r>
    <r>
      <rPr>
        <sz val="10"/>
        <rFont val="Arial"/>
        <family val="2"/>
      </rPr>
      <t>)
(</t>
    </r>
    <r>
      <rPr>
        <sz val="10"/>
        <rFont val="ＭＳ Ｐゴシック"/>
        <family val="3"/>
      </rPr>
      <t>尿路上皮癌</t>
    </r>
    <r>
      <rPr>
        <sz val="10"/>
        <rFont val="Arial"/>
        <family val="2"/>
      </rPr>
      <t>)</t>
    </r>
  </si>
  <si>
    <t>ジェムザール</t>
  </si>
  <si>
    <r>
      <t>1000mg/m</t>
    </r>
    <r>
      <rPr>
        <vertAlign val="superscript"/>
        <sz val="10"/>
        <rFont val="Arial"/>
        <family val="2"/>
      </rPr>
      <t>2</t>
    </r>
  </si>
  <si>
    <t>尿路上皮癌</t>
  </si>
  <si>
    <r>
      <t>70mg/m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</si>
  <si>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color indexed="8"/>
        <rFont val="Arial"/>
        <family val="2"/>
      </rPr>
      <t xml:space="preserve"> day2</t>
    </r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</si>
  <si>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>)GC</t>
    </r>
    <r>
      <rPr>
        <sz val="10"/>
        <rFont val="ＭＳ Ｐゴシック"/>
        <family val="3"/>
      </rPr>
      <t>療法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カルボプラチン</t>
    </r>
    <r>
      <rPr>
        <sz val="10"/>
        <rFont val="Arial"/>
        <family val="2"/>
      </rPr>
      <t>)
(</t>
    </r>
    <r>
      <rPr>
        <sz val="10"/>
        <rFont val="ＭＳ Ｐゴシック"/>
        <family val="3"/>
      </rPr>
      <t>尿路上皮癌</t>
    </r>
    <r>
      <rPr>
        <sz val="10"/>
        <rFont val="Arial"/>
        <family val="2"/>
      </rPr>
      <t>)</t>
    </r>
  </si>
  <si>
    <t>カルボプラチン（CBDCA）</t>
  </si>
  <si>
    <t>AUC=5</t>
  </si>
  <si>
    <r>
      <t>M-VAC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尿路上皮癌</t>
    </r>
    <r>
      <rPr>
        <sz val="10"/>
        <rFont val="Arial"/>
        <family val="2"/>
      </rPr>
      <t>)</t>
    </r>
  </si>
  <si>
    <t>メソトレキセート</t>
  </si>
  <si>
    <r>
      <t>30mg/m</t>
    </r>
    <r>
      <rPr>
        <vertAlign val="superscript"/>
        <sz val="10"/>
        <rFont val="Arial"/>
        <family val="2"/>
      </rPr>
      <t>2</t>
    </r>
  </si>
  <si>
    <t>ビンブラスチン</t>
  </si>
  <si>
    <r>
      <t>3mg/m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</si>
  <si>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color indexed="8"/>
        <rFont val="Arial"/>
        <family val="2"/>
      </rPr>
      <t xml:space="preserve"> day2,15,22</t>
    </r>
  </si>
  <si>
    <t>アドリアマイシン</t>
  </si>
  <si>
    <r>
      <t>点滴</t>
    </r>
    <r>
      <rPr>
        <sz val="10"/>
        <color indexed="8"/>
        <rFont val="Arial"/>
        <family val="2"/>
      </rPr>
      <t xml:space="preserve"> day2</t>
    </r>
  </si>
  <si>
    <r>
      <t>70mg/m</t>
    </r>
    <r>
      <rPr>
        <vertAlign val="superscript"/>
        <sz val="10"/>
        <rFont val="Arial"/>
        <family val="2"/>
      </rPr>
      <t>2</t>
    </r>
  </si>
  <si>
    <r>
      <t>（研）</t>
    </r>
    <r>
      <rPr>
        <sz val="10"/>
        <rFont val="Arial"/>
        <family val="2"/>
      </rPr>
      <t>Weekly DE</t>
    </r>
    <r>
      <rPr>
        <sz val="10"/>
        <rFont val="ＭＳ Ｐゴシック"/>
        <family val="3"/>
      </rPr>
      <t>療法　（前立腺癌）</t>
    </r>
  </si>
  <si>
    <t>ドセタキセル（DOC）</t>
  </si>
  <si>
    <r>
      <t>点滴</t>
    </r>
    <r>
      <rPr>
        <sz val="10"/>
        <color indexed="8"/>
        <rFont val="Arial"/>
        <family val="2"/>
      </rPr>
      <t xml:space="preserve"> day1,day8,day15</t>
    </r>
  </si>
  <si>
    <t>前立腺癌</t>
  </si>
  <si>
    <t>エストラムスチン</t>
  </si>
  <si>
    <t>313.4mg/day</t>
  </si>
  <si>
    <r>
      <t>内服</t>
    </r>
    <r>
      <rPr>
        <sz val="10"/>
        <color indexed="8"/>
        <rFont val="Arial"/>
        <family val="2"/>
      </rPr>
      <t xml:space="preserve"> day1-3,day8-10,day15-17</t>
    </r>
  </si>
  <si>
    <r>
      <t>mitomycinC</t>
    </r>
    <r>
      <rPr>
        <sz val="10"/>
        <rFont val="ＭＳ Ｐゴシック"/>
        <family val="3"/>
      </rPr>
      <t>膀注（膀胱癌）</t>
    </r>
  </si>
  <si>
    <t>マイトマイシンS</t>
  </si>
  <si>
    <t>40mg/body</t>
  </si>
  <si>
    <r>
      <t>週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</rPr>
      <t>回　</t>
    </r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8</t>
    </r>
    <r>
      <rPr>
        <sz val="10"/>
        <color indexed="8"/>
        <rFont val="ＭＳ Ｐゴシック"/>
        <family val="3"/>
      </rPr>
      <t>回</t>
    </r>
  </si>
  <si>
    <r>
      <t>7</t>
    </r>
    <r>
      <rPr>
        <sz val="10"/>
        <rFont val="ＭＳ Ｐゴシック"/>
        <family val="3"/>
      </rPr>
      <t>日</t>
    </r>
  </si>
  <si>
    <t>膀胱癌</t>
  </si>
  <si>
    <t>［肺癌］</t>
  </si>
  <si>
    <r>
      <t>AMR(40)</t>
    </r>
    <r>
      <rPr>
        <sz val="10"/>
        <rFont val="ＭＳ Ｐゴシック"/>
        <family val="3"/>
      </rPr>
      <t>肺癌</t>
    </r>
  </si>
  <si>
    <t>カルセド</t>
  </si>
  <si>
    <r>
      <t xml:space="preserve"> 40mg/m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</si>
  <si>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day1-3</t>
    </r>
  </si>
  <si>
    <t>非小細胞肺癌、小細胞肺癌</t>
  </si>
  <si>
    <t>第二内科</t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</si>
  <si>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 xml:space="preserve">)Biweekly CBDCA/GEM 
</t>
    </r>
    <r>
      <rPr>
        <sz val="10"/>
        <rFont val="ＭＳ Ｐゴシック"/>
        <family val="3"/>
      </rPr>
      <t>肺癌</t>
    </r>
  </si>
  <si>
    <t>ジェムザール</t>
  </si>
  <si>
    <r>
      <t>点滴静注</t>
    </r>
    <r>
      <rPr>
        <sz val="10"/>
        <rFont val="Arial"/>
        <family val="2"/>
      </rPr>
      <t xml:space="preserve"> day1,15</t>
    </r>
  </si>
  <si>
    <t>非小細胞肺癌</t>
  </si>
  <si>
    <t>AUC=3</t>
  </si>
  <si>
    <r>
      <t>CBDCA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AUC5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 xml:space="preserve">/ETP(100)
</t>
    </r>
    <r>
      <rPr>
        <sz val="10"/>
        <rFont val="ＭＳ Ｐゴシック"/>
        <family val="3"/>
      </rPr>
      <t>肺癌</t>
    </r>
  </si>
  <si>
    <r>
      <t>ベプシド</t>
    </r>
  </si>
  <si>
    <r>
      <t>100mg/m</t>
    </r>
    <r>
      <rPr>
        <vertAlign val="superscript"/>
        <sz val="10"/>
        <rFont val="Arial"/>
        <family val="2"/>
      </rPr>
      <t>2</t>
    </r>
  </si>
  <si>
    <r>
      <t>点滴静注</t>
    </r>
    <r>
      <rPr>
        <sz val="10"/>
        <rFont val="Arial"/>
        <family val="2"/>
      </rPr>
      <t xml:space="preserve"> day1-3</t>
    </r>
  </si>
  <si>
    <t>小細胞肺癌</t>
  </si>
  <si>
    <t>AUC=5</t>
  </si>
  <si>
    <r>
      <t>点滴静注</t>
    </r>
    <r>
      <rPr>
        <sz val="10"/>
        <rFont val="Arial"/>
        <family val="2"/>
      </rPr>
      <t xml:space="preserve"> day1</t>
    </r>
  </si>
  <si>
    <r>
      <t xml:space="preserve">CDDP(60)/CPT-11(60)
</t>
    </r>
    <r>
      <rPr>
        <sz val="10"/>
        <rFont val="ＭＳ Ｐゴシック"/>
        <family val="3"/>
      </rPr>
      <t>小細胞肺癌</t>
    </r>
  </si>
  <si>
    <t>トポテシン</t>
  </si>
  <si>
    <r>
      <t>60mg/m</t>
    </r>
    <r>
      <rPr>
        <vertAlign val="superscript"/>
        <sz val="10"/>
        <rFont val="Arial"/>
        <family val="2"/>
      </rPr>
      <t>2</t>
    </r>
  </si>
  <si>
    <r>
      <t>点滴静注</t>
    </r>
    <r>
      <rPr>
        <sz val="10"/>
        <rFont val="Arial"/>
        <family val="2"/>
      </rPr>
      <t xml:space="preserve"> day1,8,15</t>
    </r>
  </si>
  <si>
    <t>ブリプラチン</t>
  </si>
  <si>
    <r>
      <t xml:space="preserve">CDDP(80)/CPT-11(60)
</t>
    </r>
    <r>
      <rPr>
        <sz val="10"/>
        <rFont val="ＭＳ Ｐゴシック"/>
        <family val="3"/>
      </rPr>
      <t>非小細胞肺癌</t>
    </r>
  </si>
  <si>
    <t>トポテシン</t>
  </si>
  <si>
    <r>
      <t>60mg/m</t>
    </r>
    <r>
      <rPr>
        <vertAlign val="superscript"/>
        <sz val="10"/>
        <rFont val="Arial"/>
        <family val="2"/>
      </rPr>
      <t>2</t>
    </r>
  </si>
  <si>
    <r>
      <t>点滴静注</t>
    </r>
    <r>
      <rPr>
        <sz val="10"/>
        <rFont val="Arial"/>
        <family val="2"/>
      </rPr>
      <t xml:space="preserve"> day1,8,15</t>
    </r>
  </si>
  <si>
    <r>
      <t>CDDP(80)/DOC(60)</t>
    </r>
    <r>
      <rPr>
        <sz val="10"/>
        <rFont val="ＭＳ Ｐゴシック"/>
        <family val="3"/>
      </rPr>
      <t>　肺癌</t>
    </r>
  </si>
  <si>
    <r>
      <t>タキソテール</t>
    </r>
    <r>
      <rPr>
        <sz val="10"/>
        <rFont val="Arial"/>
        <family val="2"/>
      </rPr>
      <t xml:space="preserve"> </t>
    </r>
  </si>
  <si>
    <r>
      <t>60mg/m</t>
    </r>
    <r>
      <rPr>
        <vertAlign val="superscript"/>
        <sz val="10"/>
        <rFont val="Arial"/>
        <family val="2"/>
      </rPr>
      <t>2</t>
    </r>
  </si>
  <si>
    <r>
      <t>点滴静注</t>
    </r>
    <r>
      <rPr>
        <sz val="10"/>
        <rFont val="Arial"/>
        <family val="2"/>
      </rPr>
      <t xml:space="preserve"> day1</t>
    </r>
  </si>
  <si>
    <r>
      <t>ブリプラチン</t>
    </r>
    <r>
      <rPr>
        <sz val="10"/>
        <rFont val="Arial"/>
        <family val="2"/>
      </rPr>
      <t xml:space="preserve"> </t>
    </r>
  </si>
  <si>
    <r>
      <t>CDDP(80)/ETP(100)</t>
    </r>
    <r>
      <rPr>
        <sz val="10"/>
        <rFont val="ＭＳ Ｐゴシック"/>
        <family val="3"/>
      </rPr>
      <t>　肺癌</t>
    </r>
  </si>
  <si>
    <r>
      <t>ベプシド</t>
    </r>
  </si>
  <si>
    <r>
      <t>100mg/m</t>
    </r>
    <r>
      <rPr>
        <vertAlign val="superscript"/>
        <sz val="10"/>
        <rFont val="Arial"/>
        <family val="2"/>
      </rPr>
      <t>2</t>
    </r>
  </si>
  <si>
    <r>
      <t>点滴静注</t>
    </r>
    <r>
      <rPr>
        <sz val="10"/>
        <rFont val="Arial"/>
        <family val="2"/>
      </rPr>
      <t xml:space="preserve"> day1-3</t>
    </r>
  </si>
  <si>
    <r>
      <t xml:space="preserve"> 80mg/m</t>
    </r>
    <r>
      <rPr>
        <vertAlign val="superscript"/>
        <sz val="10"/>
        <rFont val="Arial"/>
        <family val="2"/>
      </rPr>
      <t>2</t>
    </r>
  </si>
  <si>
    <r>
      <t>CPT-11(100)</t>
    </r>
    <r>
      <rPr>
        <sz val="10"/>
        <rFont val="ＭＳ Ｐゴシック"/>
        <family val="3"/>
      </rPr>
      <t>　肺癌</t>
    </r>
  </si>
  <si>
    <t>トポテシン</t>
  </si>
  <si>
    <r>
      <t>100mg/</t>
    </r>
    <r>
      <rPr>
        <sz val="10"/>
        <rFont val="ＭＳ Ｐゴシック"/>
        <family val="3"/>
      </rPr>
      <t>ｍ</t>
    </r>
    <r>
      <rPr>
        <vertAlign val="superscript"/>
        <sz val="10"/>
        <rFont val="Arial"/>
        <family val="2"/>
      </rPr>
      <t>2</t>
    </r>
  </si>
  <si>
    <r>
      <t>点滴静注</t>
    </r>
    <r>
      <rPr>
        <sz val="10"/>
        <rFont val="Arial"/>
        <family val="2"/>
      </rPr>
      <t xml:space="preserve"> day1,8,15</t>
    </r>
  </si>
  <si>
    <t>小細胞肺癌、非小細胞肺癌</t>
  </si>
  <si>
    <r>
      <t>GEM(1000)</t>
    </r>
    <r>
      <rPr>
        <sz val="10"/>
        <rFont val="ＭＳ Ｐゴシック"/>
        <family val="3"/>
      </rPr>
      <t>　肺癌</t>
    </r>
  </si>
  <si>
    <t>ジェムザール</t>
  </si>
  <si>
    <r>
      <t>1000mg/m</t>
    </r>
    <r>
      <rPr>
        <vertAlign val="superscript"/>
        <sz val="10"/>
        <rFont val="Arial"/>
        <family val="2"/>
      </rPr>
      <t>2</t>
    </r>
  </si>
  <si>
    <r>
      <t>GEM(1000)/VNR(25)</t>
    </r>
    <r>
      <rPr>
        <sz val="10"/>
        <rFont val="ＭＳ Ｐゴシック"/>
        <family val="3"/>
      </rPr>
      <t>　肺癌</t>
    </r>
  </si>
  <si>
    <r>
      <t>点滴静注</t>
    </r>
    <r>
      <rPr>
        <sz val="10"/>
        <color indexed="8"/>
        <rFont val="Arial"/>
        <family val="2"/>
      </rPr>
      <t xml:space="preserve"> day1,8</t>
    </r>
  </si>
  <si>
    <t>非小細胞肺癌</t>
  </si>
  <si>
    <t>ナベルビン</t>
  </si>
  <si>
    <r>
      <t>点滴静注</t>
    </r>
    <r>
      <rPr>
        <sz val="10"/>
        <color indexed="8"/>
        <rFont val="Arial"/>
        <family val="2"/>
      </rPr>
      <t xml:space="preserve"> day1,8</t>
    </r>
  </si>
  <si>
    <r>
      <t>VNR(25)</t>
    </r>
    <r>
      <rPr>
        <sz val="10"/>
        <rFont val="ＭＳ Ｐゴシック"/>
        <family val="3"/>
      </rPr>
      <t>　肺癌</t>
    </r>
  </si>
  <si>
    <t>ナベルビン</t>
  </si>
  <si>
    <r>
      <t>25mg/m</t>
    </r>
    <r>
      <rPr>
        <vertAlign val="superscript"/>
        <sz val="10"/>
        <rFont val="Arial"/>
        <family val="2"/>
      </rPr>
      <t>2</t>
    </r>
  </si>
  <si>
    <r>
      <t>点滴静注</t>
    </r>
    <r>
      <rPr>
        <sz val="10"/>
        <rFont val="Arial"/>
        <family val="2"/>
      </rPr>
      <t xml:space="preserve"> day1,8</t>
    </r>
  </si>
  <si>
    <t>［造血器系腫瘍］</t>
  </si>
  <si>
    <r>
      <t>DOXIL</t>
    </r>
    <r>
      <rPr>
        <sz val="10"/>
        <rFont val="ＭＳ Ｐゴシック"/>
        <family val="3"/>
      </rPr>
      <t>（カポジ肉腫）</t>
    </r>
  </si>
  <si>
    <t>ドキシル</t>
  </si>
  <si>
    <r>
      <t xml:space="preserve"> 20mg/m</t>
    </r>
    <r>
      <rPr>
        <vertAlign val="superscript"/>
        <sz val="10"/>
        <rFont val="Arial"/>
        <family val="2"/>
      </rPr>
      <t>2</t>
    </r>
  </si>
  <si>
    <t>2～3週毎</t>
  </si>
  <si>
    <t>カポジ肉腫</t>
  </si>
  <si>
    <r>
      <t>Bortezomib(</t>
    </r>
    <r>
      <rPr>
        <sz val="10"/>
        <rFont val="ＭＳ Ｐゴシック"/>
        <family val="3"/>
      </rPr>
      <t>多発性骨髄腫</t>
    </r>
    <r>
      <rPr>
        <sz val="10"/>
        <rFont val="Arial"/>
        <family val="2"/>
      </rPr>
      <t>)</t>
    </r>
  </si>
  <si>
    <t>ベルケイド</t>
  </si>
  <si>
    <r>
      <t xml:space="preserve"> 1.3mg/m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</si>
  <si>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day1,4,8,11</t>
    </r>
  </si>
  <si>
    <t>3週</t>
  </si>
  <si>
    <t>多発性骨髄腫</t>
  </si>
  <si>
    <r>
      <t>Bortezomib</t>
    </r>
    <r>
      <rPr>
        <sz val="10"/>
        <rFont val="ＭＳ Ｐゴシック"/>
        <family val="3"/>
      </rPr>
      <t>維持療法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多発性骨髄腫</t>
    </r>
    <r>
      <rPr>
        <sz val="10"/>
        <rFont val="Arial"/>
        <family val="2"/>
      </rPr>
      <t>)</t>
    </r>
  </si>
  <si>
    <t>ベルケイド</t>
  </si>
  <si>
    <r>
      <t xml:space="preserve"> 1.3mg/m</t>
    </r>
    <r>
      <rPr>
        <vertAlign val="superscript"/>
        <sz val="10"/>
        <rFont val="Arial"/>
        <family val="2"/>
      </rPr>
      <t>2</t>
    </r>
  </si>
  <si>
    <r>
      <t>点滴</t>
    </r>
    <r>
      <rPr>
        <sz val="10"/>
        <rFont val="Arial"/>
        <family val="2"/>
      </rPr>
      <t xml:space="preserve"> day1,8,15,22</t>
    </r>
  </si>
  <si>
    <t>5週</t>
  </si>
  <si>
    <t>［婦人科癌］</t>
  </si>
  <si>
    <r>
      <t>CCRT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CDDP 40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子宮頸癌</t>
    </r>
    <r>
      <rPr>
        <sz val="10"/>
        <rFont val="Arial"/>
        <family val="2"/>
      </rPr>
      <t>)</t>
    </r>
  </si>
  <si>
    <r>
      <t>40mg</t>
    </r>
    <r>
      <rPr>
        <sz val="10"/>
        <rFont val="ＭＳ Ｐゴシック"/>
        <family val="3"/>
      </rPr>
      <t>／</t>
    </r>
    <r>
      <rPr>
        <sz val="10"/>
        <rFont val="Arial"/>
        <family val="2"/>
      </rPr>
      <t>m2</t>
    </r>
  </si>
  <si>
    <t>子宮頸癌</t>
  </si>
  <si>
    <t>産科・婦人科</t>
  </si>
  <si>
    <r>
      <t>Weekly CPT-11+CDDP(60)
(</t>
    </r>
    <r>
      <rPr>
        <sz val="10"/>
        <rFont val="ＭＳ Ｐゴシック"/>
        <family val="3"/>
      </rPr>
      <t>子宮頸癌、卵巣癌</t>
    </r>
    <r>
      <rPr>
        <sz val="10"/>
        <rFont val="Arial"/>
        <family val="2"/>
      </rPr>
      <t>)</t>
    </r>
  </si>
  <si>
    <r>
      <t>トポテシン</t>
    </r>
    <r>
      <rPr>
        <sz val="10"/>
        <rFont val="Arial"/>
        <family val="2"/>
      </rPr>
      <t>(CPT-11)</t>
    </r>
  </si>
  <si>
    <t>60mg/m2</t>
  </si>
  <si>
    <r>
      <t>点滴静注</t>
    </r>
    <r>
      <rPr>
        <sz val="10"/>
        <rFont val="Arial"/>
        <family val="2"/>
      </rPr>
      <t xml:space="preserve"> day1,8,15</t>
    </r>
  </si>
  <si>
    <t>子宮頸癌、卵巣癌</t>
  </si>
  <si>
    <t>産科・婦人科</t>
  </si>
  <si>
    <t>60mg/m2</t>
  </si>
  <si>
    <r>
      <t>点滴静注</t>
    </r>
    <r>
      <rPr>
        <sz val="10"/>
        <rFont val="Arial"/>
        <family val="2"/>
      </rPr>
      <t xml:space="preserve"> day1</t>
    </r>
  </si>
  <si>
    <r>
      <t>MTX+Act-D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絨毛性疾患</t>
    </r>
    <r>
      <rPr>
        <sz val="10"/>
        <rFont val="Arial"/>
        <family val="2"/>
      </rPr>
      <t>)</t>
    </r>
  </si>
  <si>
    <r>
      <t>メソトレキセート（</t>
    </r>
    <r>
      <rPr>
        <sz val="10"/>
        <rFont val="Arial"/>
        <family val="2"/>
      </rPr>
      <t>MTX</t>
    </r>
    <r>
      <rPr>
        <sz val="10"/>
        <rFont val="ＭＳ Ｐゴシック"/>
        <family val="3"/>
      </rPr>
      <t>）</t>
    </r>
  </si>
  <si>
    <t>20mg/body</t>
  </si>
  <si>
    <r>
      <t>筋注</t>
    </r>
    <r>
      <rPr>
        <sz val="10"/>
        <rFont val="Arial"/>
        <family val="2"/>
      </rPr>
      <t xml:space="preserve"> day1</t>
    </r>
    <r>
      <rPr>
        <sz val="10"/>
        <rFont val="ＭＳ Ｐゴシック"/>
        <family val="3"/>
      </rPr>
      <t>‐</t>
    </r>
    <r>
      <rPr>
        <sz val="10"/>
        <rFont val="Arial"/>
        <family val="2"/>
      </rPr>
      <t>5</t>
    </r>
  </si>
  <si>
    <t>絨毛性疾患</t>
  </si>
  <si>
    <r>
      <t>コスメゲン（</t>
    </r>
    <r>
      <rPr>
        <sz val="10"/>
        <rFont val="Arial"/>
        <family val="2"/>
      </rPr>
      <t>ACT-D</t>
    </r>
    <r>
      <rPr>
        <sz val="10"/>
        <rFont val="ＭＳ Ｐゴシック"/>
        <family val="3"/>
      </rPr>
      <t>）</t>
    </r>
  </si>
  <si>
    <t>10μg/kg</t>
  </si>
  <si>
    <r>
      <t>点滴</t>
    </r>
    <r>
      <rPr>
        <sz val="10"/>
        <rFont val="Arial"/>
        <family val="2"/>
      </rPr>
      <t xml:space="preserve"> day1</t>
    </r>
    <r>
      <rPr>
        <sz val="10"/>
        <rFont val="ＭＳ Ｐゴシック"/>
        <family val="3"/>
      </rPr>
      <t>‐</t>
    </r>
    <r>
      <rPr>
        <sz val="10"/>
        <rFont val="Arial"/>
        <family val="2"/>
      </rPr>
      <t>5</t>
    </r>
  </si>
  <si>
    <r>
      <t>MTX</t>
    </r>
    <r>
      <rPr>
        <sz val="10"/>
        <rFont val="ＭＳ Ｐゴシック"/>
        <family val="3"/>
      </rPr>
      <t>単独（絨毛性疾患）</t>
    </r>
  </si>
  <si>
    <r>
      <t>メソトレキセート（</t>
    </r>
    <r>
      <rPr>
        <sz val="10"/>
        <rFont val="Arial"/>
        <family val="2"/>
      </rPr>
      <t>MTX</t>
    </r>
    <r>
      <rPr>
        <sz val="10"/>
        <rFont val="ＭＳ Ｐゴシック"/>
        <family val="3"/>
      </rPr>
      <t>）</t>
    </r>
  </si>
  <si>
    <r>
      <t>Act-D</t>
    </r>
    <r>
      <rPr>
        <sz val="10"/>
        <rFont val="ＭＳ Ｐゴシック"/>
        <family val="3"/>
      </rPr>
      <t>単独（絨毛性疾患）</t>
    </r>
  </si>
  <si>
    <r>
      <t>コスメゲン（</t>
    </r>
    <r>
      <rPr>
        <sz val="10"/>
        <rFont val="Arial"/>
        <family val="2"/>
      </rPr>
      <t>ACT-D</t>
    </r>
    <r>
      <rPr>
        <sz val="10"/>
        <rFont val="ＭＳ Ｐゴシック"/>
        <family val="3"/>
      </rPr>
      <t>）</t>
    </r>
  </si>
  <si>
    <t>10μg/kg</t>
  </si>
  <si>
    <r>
      <t>点滴</t>
    </r>
    <r>
      <rPr>
        <sz val="10"/>
        <rFont val="Arial"/>
        <family val="2"/>
      </rPr>
      <t xml:space="preserve"> day1</t>
    </r>
    <r>
      <rPr>
        <sz val="10"/>
        <rFont val="ＭＳ Ｐゴシック"/>
        <family val="3"/>
      </rPr>
      <t>‐</t>
    </r>
    <r>
      <rPr>
        <sz val="10"/>
        <rFont val="Arial"/>
        <family val="2"/>
      </rPr>
      <t>5</t>
    </r>
  </si>
  <si>
    <t>［皮膚科癌］</t>
  </si>
  <si>
    <r>
      <t>DTIC(</t>
    </r>
    <r>
      <rPr>
        <sz val="10"/>
        <rFont val="ＭＳ Ｐゴシック"/>
        <family val="3"/>
      </rPr>
      <t>悪性黒色腫</t>
    </r>
    <r>
      <rPr>
        <sz val="10"/>
        <rFont val="Arial"/>
        <family val="2"/>
      </rPr>
      <t>)</t>
    </r>
  </si>
  <si>
    <r>
      <t>ダカルバジン（</t>
    </r>
    <r>
      <rPr>
        <sz val="10"/>
        <rFont val="Arial"/>
        <family val="2"/>
      </rPr>
      <t>DTIC</t>
    </r>
    <r>
      <rPr>
        <sz val="10"/>
        <rFont val="ＭＳ Ｐゴシック"/>
        <family val="3"/>
      </rPr>
      <t>）</t>
    </r>
  </si>
  <si>
    <t>800mg/m2</t>
  </si>
  <si>
    <t>28日</t>
  </si>
  <si>
    <t>悪性黒色腫</t>
  </si>
  <si>
    <t>皮膚科</t>
  </si>
  <si>
    <r>
      <t>（適外）</t>
    </r>
    <r>
      <rPr>
        <sz val="10"/>
        <rFont val="Arial"/>
        <family val="2"/>
      </rPr>
      <t>DAV(</t>
    </r>
    <r>
      <rPr>
        <sz val="10"/>
        <rFont val="ＭＳ Ｐゴシック"/>
        <family val="3"/>
      </rPr>
      <t>悪性黒色腫</t>
    </r>
    <r>
      <rPr>
        <sz val="10"/>
        <rFont val="Arial"/>
        <family val="2"/>
      </rPr>
      <t>)</t>
    </r>
  </si>
  <si>
    <r>
      <t>ダカルバジン（</t>
    </r>
    <r>
      <rPr>
        <sz val="10"/>
        <rFont val="Arial"/>
        <family val="2"/>
      </rPr>
      <t>DTIC</t>
    </r>
    <r>
      <rPr>
        <sz val="10"/>
        <rFont val="ＭＳ Ｐゴシック"/>
        <family val="3"/>
      </rPr>
      <t>）</t>
    </r>
  </si>
  <si>
    <t>120mg/m2</t>
  </si>
  <si>
    <r>
      <t>点滴</t>
    </r>
    <r>
      <rPr>
        <sz val="10"/>
        <rFont val="Arial"/>
        <family val="2"/>
      </rPr>
      <t xml:space="preserve"> day1-5</t>
    </r>
  </si>
  <si>
    <t>悪性黒色腫</t>
  </si>
  <si>
    <t>皮膚科</t>
  </si>
  <si>
    <r>
      <t>ニドラン（</t>
    </r>
    <r>
      <rPr>
        <sz val="10"/>
        <rFont val="Arial"/>
        <family val="2"/>
      </rPr>
      <t>ACNU</t>
    </r>
    <r>
      <rPr>
        <sz val="10"/>
        <rFont val="ＭＳ Ｐゴシック"/>
        <family val="3"/>
      </rPr>
      <t>）</t>
    </r>
  </si>
  <si>
    <t>60mg/m2</t>
  </si>
  <si>
    <r>
      <t>側注</t>
    </r>
    <r>
      <rPr>
        <sz val="10"/>
        <rFont val="Arial"/>
        <family val="2"/>
      </rPr>
      <t xml:space="preserve"> day1</t>
    </r>
  </si>
  <si>
    <r>
      <t>オンコビン（</t>
    </r>
    <r>
      <rPr>
        <sz val="10"/>
        <rFont val="Arial"/>
        <family val="2"/>
      </rPr>
      <t>VCR</t>
    </r>
    <r>
      <rPr>
        <sz val="10"/>
        <rFont val="ＭＳ Ｐゴシック"/>
        <family val="3"/>
      </rPr>
      <t>）</t>
    </r>
  </si>
  <si>
    <t>0.6mg/m2</t>
  </si>
  <si>
    <r>
      <t>（適外）</t>
    </r>
    <r>
      <rPr>
        <sz val="10"/>
        <rFont val="Arial"/>
        <family val="2"/>
      </rPr>
      <t>DAVFeron(</t>
    </r>
    <r>
      <rPr>
        <sz val="10"/>
        <rFont val="ＭＳ Ｐゴシック"/>
        <family val="3"/>
      </rPr>
      <t>悪性黒色腫</t>
    </r>
    <r>
      <rPr>
        <sz val="10"/>
        <rFont val="Arial"/>
        <family val="2"/>
      </rPr>
      <t>)</t>
    </r>
  </si>
  <si>
    <r>
      <t>フエロン（</t>
    </r>
    <r>
      <rPr>
        <sz val="10"/>
        <rFont val="Arial"/>
        <family val="2"/>
      </rPr>
      <t>IFN</t>
    </r>
    <r>
      <rPr>
        <sz val="10"/>
        <rFont val="ＭＳ Ｐゴシック"/>
        <family val="3"/>
      </rPr>
      <t>）</t>
    </r>
  </si>
  <si>
    <r>
      <t>300</t>
    </r>
    <r>
      <rPr>
        <sz val="10"/>
        <rFont val="ＭＳ Ｐゴシック"/>
        <family val="3"/>
      </rPr>
      <t>万単位</t>
    </r>
  </si>
  <si>
    <r>
      <t>局所注射</t>
    </r>
    <r>
      <rPr>
        <sz val="10"/>
        <rFont val="Arial"/>
        <family val="2"/>
      </rPr>
      <t xml:space="preserve"> day1</t>
    </r>
    <r>
      <rPr>
        <sz val="10"/>
        <rFont val="ＭＳ Ｐゴシック"/>
        <family val="3"/>
      </rPr>
      <t>‐</t>
    </r>
    <r>
      <rPr>
        <sz val="10"/>
        <rFont val="Arial"/>
        <family val="2"/>
      </rPr>
      <t>5</t>
    </r>
  </si>
  <si>
    <r>
      <t>（適外研）</t>
    </r>
    <r>
      <rPr>
        <sz val="10"/>
        <rFont val="Arial"/>
        <family val="2"/>
      </rPr>
      <t>Weekly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Docetaxel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ＭＳ Ｐゴシック"/>
        <family val="3"/>
      </rPr>
      <t>（血管肉腫、乳房外</t>
    </r>
    <r>
      <rPr>
        <sz val="10"/>
        <rFont val="Arial"/>
        <family val="2"/>
      </rPr>
      <t>Paget</t>
    </r>
    <r>
      <rPr>
        <sz val="10"/>
        <rFont val="ＭＳ Ｐゴシック"/>
        <family val="3"/>
      </rPr>
      <t>病）</t>
    </r>
  </si>
  <si>
    <t>タキソテール</t>
  </si>
  <si>
    <t>25mg/m2</t>
  </si>
  <si>
    <r>
      <t>点滴</t>
    </r>
    <r>
      <rPr>
        <sz val="10"/>
        <rFont val="Arial"/>
        <family val="2"/>
      </rPr>
      <t xml:space="preserve"> day1,8,15</t>
    </r>
  </si>
  <si>
    <t>血管肉腫、乳房外Paget病</t>
  </si>
  <si>
    <t>［泌尿器科癌］</t>
  </si>
  <si>
    <r>
      <t>Docetaxel+PSL</t>
    </r>
    <r>
      <rPr>
        <sz val="10"/>
        <rFont val="ＭＳ Ｐゴシック"/>
        <family val="3"/>
      </rPr>
      <t>療法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前立腺癌</t>
    </r>
    <r>
      <rPr>
        <sz val="10"/>
        <rFont val="Arial"/>
        <family val="2"/>
      </rPr>
      <t>)</t>
    </r>
  </si>
  <si>
    <t>タキソテール</t>
  </si>
  <si>
    <t>75mg/m2</t>
  </si>
  <si>
    <r>
      <t>点滴静注</t>
    </r>
    <r>
      <rPr>
        <sz val="10"/>
        <rFont val="Arial"/>
        <family val="2"/>
      </rPr>
      <t xml:space="preserve"> day1</t>
    </r>
  </si>
  <si>
    <t>ホルモン療法抵抗性
前立腺癌</t>
  </si>
  <si>
    <t>プレドニゾロン</t>
  </si>
  <si>
    <t>5mg×2</t>
  </si>
  <si>
    <r>
      <t>内服</t>
    </r>
    <r>
      <rPr>
        <sz val="10"/>
        <rFont val="Arial"/>
        <family val="2"/>
      </rPr>
      <t xml:space="preserve"> day1-21</t>
    </r>
  </si>
  <si>
    <r>
      <t>ファルモルビシン膀注療法</t>
    </r>
    <r>
      <rPr>
        <vertAlign val="superscript"/>
        <sz val="10"/>
        <rFont val="ＭＳ Ｐゴシック"/>
        <family val="3"/>
      </rPr>
      <t>2)</t>
    </r>
  </si>
  <si>
    <r>
      <t>ファルモルビシン</t>
    </r>
    <r>
      <rPr>
        <sz val="10"/>
        <rFont val="Arial"/>
        <family val="2"/>
      </rPr>
      <t>(EPI)</t>
    </r>
  </si>
  <si>
    <t>40-60mg/body</t>
  </si>
  <si>
    <r>
      <t>膀胱内注入</t>
    </r>
    <r>
      <rPr>
        <sz val="10"/>
        <rFont val="Arial"/>
        <family val="2"/>
      </rPr>
      <t xml:space="preserve"> day1</t>
    </r>
  </si>
  <si>
    <t>表在性膀胱癌</t>
  </si>
  <si>
    <t>イムシスト膀注療法</t>
  </si>
  <si>
    <t>イムシスト</t>
  </si>
  <si>
    <t>81mg/body</t>
  </si>
  <si>
    <t>イムノブラダー膀注療法</t>
  </si>
  <si>
    <t>イムノブラダー</t>
  </si>
  <si>
    <t>40mg/body</t>
  </si>
  <si>
    <t>［胃癌］</t>
  </si>
  <si>
    <r>
      <t>Weekly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Paclitaxel</t>
    </r>
    <r>
      <rPr>
        <sz val="10"/>
        <rFont val="ＭＳ Ｐゴシック"/>
        <family val="3"/>
      </rPr>
      <t>　胃癌</t>
    </r>
  </si>
  <si>
    <r>
      <t>パクリタキセル</t>
    </r>
    <r>
      <rPr>
        <sz val="10"/>
        <rFont val="Arial"/>
        <family val="2"/>
      </rPr>
      <t>(PTX)</t>
    </r>
  </si>
  <si>
    <r>
      <t>点滴静注</t>
    </r>
    <r>
      <rPr>
        <sz val="10"/>
        <rFont val="Arial"/>
        <family val="2"/>
      </rPr>
      <t xml:space="preserve"> day1,8,15</t>
    </r>
  </si>
  <si>
    <t>胃癌</t>
  </si>
  <si>
    <t>第二外科</t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</si>
  <si>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>)CPT-11+CDDP</t>
    </r>
    <r>
      <rPr>
        <sz val="10"/>
        <rFont val="ＭＳ Ｐゴシック"/>
        <family val="3"/>
      </rPr>
      <t>　胃癌</t>
    </r>
  </si>
  <si>
    <r>
      <t>トポテシン</t>
    </r>
    <r>
      <rPr>
        <sz val="10"/>
        <rFont val="Arial"/>
        <family val="2"/>
      </rPr>
      <t>(CPT-11)</t>
    </r>
  </si>
  <si>
    <t>60mg/m2</t>
  </si>
  <si>
    <r>
      <t>ランダ（</t>
    </r>
    <r>
      <rPr>
        <sz val="10"/>
        <rFont val="Arial"/>
        <family val="2"/>
      </rPr>
      <t>CDDP</t>
    </r>
    <r>
      <rPr>
        <sz val="10"/>
        <rFont val="ＭＳ Ｐゴシック"/>
        <family val="3"/>
      </rPr>
      <t>）</t>
    </r>
  </si>
  <si>
    <t>30mg/m2</t>
  </si>
  <si>
    <r>
      <t>S1+CDDP</t>
    </r>
    <r>
      <rPr>
        <sz val="10"/>
        <rFont val="ＭＳ Ｐゴシック"/>
        <family val="3"/>
      </rPr>
      <t>　胃癌</t>
    </r>
  </si>
  <si>
    <r>
      <t>シスプラチン（</t>
    </r>
    <r>
      <rPr>
        <sz val="10"/>
        <rFont val="Arial"/>
        <family val="2"/>
      </rPr>
      <t>CDDP</t>
    </r>
    <r>
      <rPr>
        <sz val="10"/>
        <rFont val="ＭＳ Ｐゴシック"/>
        <family val="3"/>
      </rPr>
      <t>）</t>
    </r>
  </si>
  <si>
    <t>60mg/m2</t>
  </si>
  <si>
    <r>
      <t>点滴静注</t>
    </r>
    <r>
      <rPr>
        <sz val="10"/>
        <rFont val="Arial"/>
        <family val="2"/>
      </rPr>
      <t xml:space="preserve"> day8</t>
    </r>
  </si>
  <si>
    <r>
      <t>35</t>
    </r>
    <r>
      <rPr>
        <sz val="10"/>
        <rFont val="ＭＳ Ｐゴシック"/>
        <family val="3"/>
      </rPr>
      <t>日</t>
    </r>
  </si>
  <si>
    <t>TS-1</t>
  </si>
  <si>
    <t>80mg/m2</t>
  </si>
  <si>
    <r>
      <t>経口</t>
    </r>
    <r>
      <rPr>
        <sz val="10"/>
        <rFont val="Arial"/>
        <family val="2"/>
      </rPr>
      <t xml:space="preserve"> day1-21</t>
    </r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</si>
  <si>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>)S1+CPT-11</t>
    </r>
    <r>
      <rPr>
        <sz val="10"/>
        <rFont val="ＭＳ Ｐゴシック"/>
        <family val="3"/>
      </rPr>
      <t>　胃癌</t>
    </r>
  </si>
  <si>
    <t>150mg/m2</t>
  </si>
  <si>
    <r>
      <t>経口</t>
    </r>
    <r>
      <rPr>
        <sz val="10"/>
        <rFont val="Arial"/>
        <family val="2"/>
      </rPr>
      <t xml:space="preserve"> day1-14</t>
    </r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</si>
  <si>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>)S1+Docetaxel</t>
    </r>
    <r>
      <rPr>
        <sz val="10"/>
        <rFont val="ＭＳ Ｐゴシック"/>
        <family val="3"/>
      </rPr>
      <t>　胃癌</t>
    </r>
  </si>
  <si>
    <t>タキソテール</t>
  </si>
  <si>
    <t>40mg/m2</t>
  </si>
  <si>
    <r>
      <t>(</t>
    </r>
    <r>
      <rPr>
        <sz val="10"/>
        <rFont val="ＭＳ Ｐゴシック"/>
        <family val="3"/>
      </rPr>
      <t>研</t>
    </r>
    <r>
      <rPr>
        <sz val="10"/>
        <rFont val="Arial"/>
        <family val="2"/>
      </rPr>
      <t>)SAMIT</t>
    </r>
    <r>
      <rPr>
        <sz val="10"/>
        <rFont val="ＭＳ Ｐゴシック"/>
        <family val="3"/>
      </rPr>
      <t>　胃癌</t>
    </r>
  </si>
  <si>
    <t>80mg/m2</t>
  </si>
  <si>
    <r>
      <t>点滴静注</t>
    </r>
    <r>
      <rPr>
        <sz val="10"/>
        <rFont val="Arial"/>
        <family val="2"/>
      </rPr>
      <t xml:space="preserve"> day1,8,15</t>
    </r>
  </si>
  <si>
    <r>
      <t>35</t>
    </r>
    <r>
      <rPr>
        <sz val="10"/>
        <rFont val="ＭＳ Ｐゴシック"/>
        <family val="3"/>
      </rPr>
      <t>日</t>
    </r>
  </si>
  <si>
    <r>
      <t xml:space="preserve">&lt;- </t>
    </r>
    <r>
      <rPr>
        <sz val="9"/>
        <rFont val="ＭＳ Ｐゴシック"/>
        <family val="3"/>
      </rPr>
      <t>全量入力</t>
    </r>
  </si>
  <si>
    <r>
      <t>28</t>
    </r>
    <r>
      <rPr>
        <sz val="10"/>
        <rFont val="ＭＳ Ｐゴシック"/>
        <family val="3"/>
      </rPr>
      <t>日</t>
    </r>
  </si>
  <si>
    <r>
      <t>21</t>
    </r>
    <r>
      <rPr>
        <sz val="10"/>
        <rFont val="ＭＳ Ｐゴシック"/>
        <family val="3"/>
      </rPr>
      <t>日</t>
    </r>
  </si>
  <si>
    <t>100mg/body div</t>
  </si>
  <si>
    <t>1000mg/body div</t>
  </si>
  <si>
    <t>用法
day</t>
  </si>
  <si>
    <t>1,15</t>
  </si>
  <si>
    <t>1,8,15</t>
  </si>
  <si>
    <t>1,8,15,22</t>
  </si>
  <si>
    <t>1,8</t>
  </si>
  <si>
    <r>
      <t>点滴</t>
    </r>
    <r>
      <rPr>
        <sz val="10"/>
        <rFont val="Arial"/>
        <family val="2"/>
      </rPr>
      <t xml:space="preserve"> day1</t>
    </r>
  </si>
  <si>
    <r>
      <t>点滴</t>
    </r>
    <r>
      <rPr>
        <sz val="10"/>
        <rFont val="Arial"/>
        <family val="2"/>
      </rPr>
      <t xml:space="preserve"> day1, 8</t>
    </r>
  </si>
  <si>
    <t>50μg/body, 6-11</t>
  </si>
  <si>
    <t>1-5</t>
  </si>
  <si>
    <t>1-3</t>
  </si>
  <si>
    <t>3,10</t>
  </si>
  <si>
    <t>30mg/body, 1,8,15</t>
  </si>
  <si>
    <t>AUC=5, day 1</t>
  </si>
  <si>
    <r>
      <t>点滴</t>
    </r>
    <r>
      <rPr>
        <sz val="10"/>
        <color indexed="8"/>
        <rFont val="Arial"/>
        <family val="2"/>
      </rPr>
      <t xml:space="preserve"> day1,15,22</t>
    </r>
  </si>
  <si>
    <t>1,15,22</t>
  </si>
  <si>
    <t>2,15,22</t>
  </si>
  <si>
    <t>AUC=3, day 1,15</t>
  </si>
  <si>
    <t>抗がん剤（商品名）</t>
  </si>
  <si>
    <t>抗がん剤（一般名）</t>
  </si>
  <si>
    <t>ﾃｶﾞﾌｰﾙ・ｷﾞﾒﾗｼﾙ・ｵﾃﾗｼﾙ</t>
  </si>
  <si>
    <t>レボホリナート</t>
  </si>
  <si>
    <t>ドキソルビシン</t>
  </si>
  <si>
    <t>ベバシズマブ</t>
  </si>
  <si>
    <t>イホスファミド</t>
  </si>
  <si>
    <t>BCG</t>
  </si>
  <si>
    <t>イルノテカン</t>
  </si>
  <si>
    <t>トポテシン</t>
  </si>
  <si>
    <t>エストラサイト</t>
  </si>
  <si>
    <t>ベプシド</t>
  </si>
  <si>
    <t>オキサリプラチン</t>
  </si>
  <si>
    <t>シクロホスファミド</t>
  </si>
  <si>
    <t>ビンクリスチン</t>
  </si>
  <si>
    <t>アムルビシン</t>
  </si>
  <si>
    <t>オンコビン</t>
  </si>
  <si>
    <t>ジェムザール</t>
  </si>
  <si>
    <t>コスメゲン</t>
  </si>
  <si>
    <t>抗がん剤（略号）</t>
  </si>
  <si>
    <t>S-1</t>
  </si>
  <si>
    <t>l-LV</t>
  </si>
  <si>
    <t>DXR</t>
  </si>
  <si>
    <t>IFO</t>
  </si>
  <si>
    <t>CPT-11</t>
  </si>
  <si>
    <t>VP-16</t>
  </si>
  <si>
    <t>EPI</t>
  </si>
  <si>
    <t>ファルモルビシン</t>
  </si>
  <si>
    <t>エピルビシン</t>
  </si>
  <si>
    <t>l-OHP</t>
  </si>
  <si>
    <t>CY</t>
  </si>
  <si>
    <t>VCR</t>
  </si>
  <si>
    <t>カルボプラチン</t>
  </si>
  <si>
    <t>CBDCA</t>
  </si>
  <si>
    <t>ゲムシタビン</t>
  </si>
  <si>
    <t>GEM</t>
  </si>
  <si>
    <t>アクチノマイシンD</t>
  </si>
  <si>
    <t>Act-D</t>
  </si>
  <si>
    <t>シスプラチン</t>
  </si>
  <si>
    <t>CDDP</t>
  </si>
  <si>
    <t>ダカルバジン</t>
  </si>
  <si>
    <t>DTIC</t>
  </si>
  <si>
    <t>ドセタキセル</t>
  </si>
  <si>
    <t>DTX</t>
  </si>
  <si>
    <t>ピラルビシン</t>
  </si>
  <si>
    <t>ドキソルビシンリポソーム</t>
  </si>
  <si>
    <t>HER</t>
  </si>
  <si>
    <t>トラスツズマブ</t>
  </si>
  <si>
    <t>ハーセプチン</t>
  </si>
  <si>
    <t>ニムスチン</t>
  </si>
  <si>
    <t>レノグラスチム</t>
  </si>
  <si>
    <t>PTX</t>
  </si>
  <si>
    <t>エクザール</t>
  </si>
  <si>
    <t>VBL</t>
  </si>
  <si>
    <t>フエロン</t>
  </si>
  <si>
    <t>IFN</t>
  </si>
  <si>
    <t>インターフェロンβ</t>
  </si>
  <si>
    <r>
      <t>フルオロウラシル</t>
    </r>
    <r>
      <rPr>
        <sz val="9"/>
        <rFont val="Arial"/>
        <family val="2"/>
      </rPr>
      <t>(6-FU)</t>
    </r>
  </si>
  <si>
    <t>5-FU注</t>
  </si>
  <si>
    <t>5-FU</t>
  </si>
  <si>
    <t>ブレオ</t>
  </si>
  <si>
    <t>BLEO</t>
  </si>
  <si>
    <t>PSL</t>
  </si>
  <si>
    <t>ボルテゾミブ</t>
  </si>
  <si>
    <t>マイトマイシン</t>
  </si>
  <si>
    <t>マイトマイシンC</t>
  </si>
  <si>
    <t>MMC</t>
  </si>
  <si>
    <t>リツキシマブ</t>
  </si>
  <si>
    <t>ランダ</t>
  </si>
  <si>
    <t>メチルプレドニゾロン</t>
  </si>
  <si>
    <t>ACNU</t>
  </si>
  <si>
    <t>ニドラン</t>
  </si>
  <si>
    <t>大腸癌</t>
  </si>
  <si>
    <t>大腸癌</t>
  </si>
  <si>
    <t>胃癌</t>
  </si>
  <si>
    <t>肝胆膵癌</t>
  </si>
  <si>
    <t>肝胆膵癌</t>
  </si>
  <si>
    <t>皮膚がん</t>
  </si>
  <si>
    <t>皮膚がん</t>
  </si>
  <si>
    <t>肺癌</t>
  </si>
  <si>
    <t>肺癌</t>
  </si>
  <si>
    <t>膀胱がん</t>
  </si>
  <si>
    <t>膀胱がん</t>
  </si>
  <si>
    <t>前立腺がん</t>
  </si>
  <si>
    <t>前立腺がん</t>
  </si>
  <si>
    <t>尿路系がん</t>
  </si>
  <si>
    <t>尿路系がん</t>
  </si>
  <si>
    <t>造血器系腫瘍</t>
  </si>
  <si>
    <t>造血器系腫瘍</t>
  </si>
  <si>
    <t>乳がん</t>
  </si>
  <si>
    <t>婦人科系がん</t>
  </si>
  <si>
    <t>婦人科系がん</t>
  </si>
  <si>
    <r>
      <t>2 (</t>
    </r>
    <r>
      <rPr>
        <sz val="8"/>
        <rFont val="ＭＳ Ｐゴシック"/>
        <family val="3"/>
      </rPr>
      <t>初回</t>
    </r>
    <r>
      <rPr>
        <sz val="8"/>
        <rFont val="Arial"/>
        <family val="2"/>
      </rPr>
      <t>4) mg/kg</t>
    </r>
  </si>
  <si>
    <r>
      <t>6 (</t>
    </r>
    <r>
      <rPr>
        <sz val="8"/>
        <rFont val="ＭＳ Ｐゴシック"/>
        <family val="3"/>
      </rPr>
      <t>初回</t>
    </r>
    <r>
      <rPr>
        <sz val="8"/>
        <rFont val="Arial"/>
        <family val="2"/>
      </rPr>
      <t>8) mg/kg</t>
    </r>
  </si>
  <si>
    <t>313.4mg/day, 1-3, 8-10, 15-17</t>
  </si>
  <si>
    <r>
      <t>FOLFIRI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standard CPT150</t>
    </r>
    <r>
      <rPr>
        <sz val="9"/>
        <rFont val="ＭＳ Ｐゴシック"/>
        <family val="3"/>
      </rPr>
      <t>）大腸癌</t>
    </r>
  </si>
  <si>
    <t>FOLFIRI（standard CPT150）大腸癌</t>
  </si>
  <si>
    <t>Avastin+FOLFIRI　大腸癌</t>
  </si>
  <si>
    <r>
      <t>FOLFIRI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 xml:space="preserve">CPT125 </t>
    </r>
    <r>
      <rPr>
        <sz val="9"/>
        <rFont val="ＭＳ Ｐゴシック"/>
        <family val="3"/>
      </rPr>
      <t>減量）大腸癌</t>
    </r>
  </si>
  <si>
    <t>FOLFIRI（CPT125 減量）大腸癌</t>
  </si>
  <si>
    <r>
      <t>FOLFIRI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 xml:space="preserve">CPT100 </t>
    </r>
    <r>
      <rPr>
        <sz val="9"/>
        <rFont val="ＭＳ Ｐゴシック"/>
        <family val="3"/>
      </rPr>
      <t>減量）大腸癌</t>
    </r>
  </si>
  <si>
    <t>FOLFIRI（CPT100 減量）大腸癌</t>
  </si>
  <si>
    <r>
      <t>FOLFIRI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 xml:space="preserve">CPT75 </t>
    </r>
    <r>
      <rPr>
        <sz val="9"/>
        <rFont val="ＭＳ Ｐゴシック"/>
        <family val="3"/>
      </rPr>
      <t>減量）大腸癌</t>
    </r>
  </si>
  <si>
    <r>
      <t>FOLFIRI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 xml:space="preserve">CPT50 </t>
    </r>
    <r>
      <rPr>
        <sz val="9"/>
        <rFont val="ＭＳ Ｐゴシック"/>
        <family val="3"/>
      </rPr>
      <t>減量）大腸癌</t>
    </r>
  </si>
  <si>
    <r>
      <t>mFOLFOX6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standard l-OHP85</t>
    </r>
    <r>
      <rPr>
        <sz val="9"/>
        <rFont val="ＭＳ Ｐゴシック"/>
        <family val="3"/>
      </rPr>
      <t>）大腸癌</t>
    </r>
  </si>
  <si>
    <r>
      <t>mFOLFOX6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 xml:space="preserve">l- OHP65 </t>
    </r>
    <r>
      <rPr>
        <sz val="9"/>
        <rFont val="ＭＳ Ｐゴシック"/>
        <family val="3"/>
      </rPr>
      <t>減量）大腸癌</t>
    </r>
  </si>
  <si>
    <r>
      <t>mFOLFOX6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 xml:space="preserve">l-OHP50 </t>
    </r>
    <r>
      <rPr>
        <sz val="9"/>
        <rFont val="ＭＳ Ｐゴシック"/>
        <family val="3"/>
      </rPr>
      <t>減量）大腸癌</t>
    </r>
  </si>
  <si>
    <t>FOLFIRI（CPT75 減量）大腸癌</t>
  </si>
  <si>
    <t>FOLFIRI（CPT50 減量）大腸癌</t>
  </si>
  <si>
    <t>mFOLFOX6（standard l-OHP85）大腸癌</t>
  </si>
  <si>
    <t>Avastin+mFOLFOX6　大腸癌</t>
  </si>
  <si>
    <t>mFOLFOX6（l- OHP65 減量）大腸癌</t>
  </si>
  <si>
    <t>mFOLFOX6（l-OHP50 減量）大腸癌</t>
  </si>
  <si>
    <t>５FU/ｌ－LV（急速）大腸癌</t>
  </si>
  <si>
    <t>５FU/ｌ－LV（持続）大腸癌</t>
  </si>
  <si>
    <t>Avastin+ｓLV5FU2　大腸癌</t>
  </si>
  <si>
    <t>CPT11（150）胃癌</t>
  </si>
  <si>
    <t>(研)Weekly Paclitaxel(60)胃癌</t>
  </si>
  <si>
    <t>Weekly　Paclitaxel　胃癌</t>
  </si>
  <si>
    <t>(研)CPT-11+CDDP　胃癌</t>
  </si>
  <si>
    <t>S1+CDDP　胃癌</t>
  </si>
  <si>
    <t>(研)S1+CPT-11　胃癌</t>
  </si>
  <si>
    <t>(研)S1+Docetaxel　胃癌</t>
  </si>
  <si>
    <t>(研)SAMIT　胃癌</t>
  </si>
  <si>
    <t>Docetaxel（70）乳癌</t>
  </si>
  <si>
    <t>Weekly Paclitaxel（80）乳癌</t>
  </si>
  <si>
    <t>Herceptin (2)転移 乳癌</t>
  </si>
  <si>
    <t>Herceptin (6)術後 乳癌</t>
  </si>
  <si>
    <t>Vinorelbine (25) 乳癌</t>
  </si>
  <si>
    <t>FEC（100）乳癌</t>
  </si>
  <si>
    <t>FEC（75）乳癌</t>
  </si>
  <si>
    <t>EC（90/600）乳癌</t>
  </si>
  <si>
    <t>monthly TC(180) 　婦人科癌</t>
  </si>
  <si>
    <t>weekly TC(80) 　婦人科癌</t>
  </si>
  <si>
    <t>monthly TTC(150) 　婦人科癌</t>
  </si>
  <si>
    <t>CCRT（CDDP 40）(子宮頸癌)</t>
  </si>
  <si>
    <r>
      <t>Weekly CPT-11+CDDP(60)(</t>
    </r>
    <r>
      <rPr>
        <sz val="9"/>
        <rFont val="ＭＳ Ｐゴシック"/>
        <family val="3"/>
      </rPr>
      <t>子宮頸癌、卵巣癌</t>
    </r>
    <r>
      <rPr>
        <sz val="9"/>
        <rFont val="Arial"/>
        <family val="2"/>
      </rPr>
      <t>)</t>
    </r>
  </si>
  <si>
    <t>Weekly CPT-11+CDDP(60)(子宮頸癌、卵巣癌)</t>
  </si>
  <si>
    <t>MTX+Act-D　(絨毛性疾患)</t>
  </si>
  <si>
    <t>MTX単独（絨毛性疾患）</t>
  </si>
  <si>
    <t>Act-D単独（絨毛性疾患）</t>
  </si>
  <si>
    <r>
      <t>（適外研）</t>
    </r>
    <r>
      <rPr>
        <sz val="9"/>
        <rFont val="Arial"/>
        <family val="2"/>
      </rPr>
      <t>Weekly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Docetaxel</t>
    </r>
    <r>
      <rPr>
        <vertAlign val="superscript"/>
        <sz val="9"/>
        <rFont val="Arial"/>
        <family val="2"/>
      </rPr>
      <t>1)</t>
    </r>
    <r>
      <rPr>
        <sz val="9"/>
        <rFont val="ＭＳ Ｐゴシック"/>
        <family val="3"/>
      </rPr>
      <t>（血管肉腫、乳房外</t>
    </r>
    <r>
      <rPr>
        <sz val="9"/>
        <rFont val="Arial"/>
        <family val="2"/>
      </rPr>
      <t>Paget</t>
    </r>
    <r>
      <rPr>
        <sz val="9"/>
        <rFont val="ＭＳ Ｐゴシック"/>
        <family val="3"/>
      </rPr>
      <t>病）</t>
    </r>
  </si>
  <si>
    <t>（適外研）Weekly　Docetaxel1)（血管肉腫、乳房外Paget病）</t>
  </si>
  <si>
    <t>BEP療法（精巣癌）</t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</si>
  <si>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>)GP</t>
    </r>
    <r>
      <rPr>
        <sz val="9"/>
        <rFont val="ＭＳ Ｐゴシック"/>
        <family val="3"/>
      </rPr>
      <t>療法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シスプラチン</t>
    </r>
    <r>
      <rPr>
        <sz val="9"/>
        <rFont val="Arial"/>
        <family val="2"/>
      </rPr>
      <t>)(</t>
    </r>
    <r>
      <rPr>
        <sz val="9"/>
        <rFont val="ＭＳ Ｐゴシック"/>
        <family val="3"/>
      </rPr>
      <t>尿路上皮癌</t>
    </r>
    <r>
      <rPr>
        <sz val="9"/>
        <rFont val="Arial"/>
        <family val="2"/>
      </rPr>
      <t>)</t>
    </r>
  </si>
  <si>
    <t>(研)GP療法(シスプラチン)(尿路上皮癌)</t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</si>
  <si>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>)GC</t>
    </r>
    <r>
      <rPr>
        <sz val="9"/>
        <rFont val="ＭＳ Ｐゴシック"/>
        <family val="3"/>
      </rPr>
      <t>療法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カルボプラチン</t>
    </r>
    <r>
      <rPr>
        <sz val="9"/>
        <rFont val="Arial"/>
        <family val="2"/>
      </rPr>
      <t>)(</t>
    </r>
    <r>
      <rPr>
        <sz val="9"/>
        <rFont val="ＭＳ Ｐゴシック"/>
        <family val="3"/>
      </rPr>
      <t>尿路上皮癌</t>
    </r>
    <r>
      <rPr>
        <sz val="9"/>
        <rFont val="Arial"/>
        <family val="2"/>
      </rPr>
      <t>)</t>
    </r>
  </si>
  <si>
    <t>(研)GC療法(カルボプラチン)(尿路上皮癌)</t>
  </si>
  <si>
    <t>M-VAC　(尿路上皮癌)</t>
  </si>
  <si>
    <t>（研）Weekly DE療法　（前立腺癌）</t>
  </si>
  <si>
    <t>Docetaxel+PSL療法(前立腺癌)</t>
  </si>
  <si>
    <t>mitomycinC膀注（膀胱癌）</t>
  </si>
  <si>
    <t>ファルモルビシン膀注療法2)</t>
  </si>
  <si>
    <t>イムシスト膀注療法</t>
  </si>
  <si>
    <t>イムノブラダー膀注療法</t>
  </si>
  <si>
    <t>AMR(40)肺癌</t>
  </si>
  <si>
    <r>
      <t>(</t>
    </r>
    <r>
      <rPr>
        <sz val="9"/>
        <rFont val="ＭＳ Ｐゴシック"/>
        <family val="3"/>
      </rPr>
      <t>研</t>
    </r>
    <r>
      <rPr>
        <sz val="9"/>
        <rFont val="Arial"/>
        <family val="2"/>
      </rPr>
      <t xml:space="preserve">)Biweekly CBDCA/GEM </t>
    </r>
    <r>
      <rPr>
        <sz val="9"/>
        <rFont val="ＭＳ Ｐゴシック"/>
        <family val="3"/>
      </rPr>
      <t>肺癌</t>
    </r>
  </si>
  <si>
    <t>(研)Biweekly CBDCA/GEM 肺癌</t>
  </si>
  <si>
    <r>
      <t>CBDCA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AUC5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>/ETP(100)</t>
    </r>
    <r>
      <rPr>
        <sz val="9"/>
        <rFont val="ＭＳ Ｐゴシック"/>
        <family val="3"/>
      </rPr>
      <t>肺癌</t>
    </r>
  </si>
  <si>
    <r>
      <t>CDDP(60)/CPT-11(60)</t>
    </r>
    <r>
      <rPr>
        <sz val="9"/>
        <rFont val="ＭＳ Ｐゴシック"/>
        <family val="3"/>
      </rPr>
      <t>小細胞肺癌</t>
    </r>
  </si>
  <si>
    <r>
      <t>CDDP(80)/CPT-11(60)</t>
    </r>
    <r>
      <rPr>
        <sz val="9"/>
        <rFont val="ＭＳ Ｐゴシック"/>
        <family val="3"/>
      </rPr>
      <t>非小細胞肺癌</t>
    </r>
  </si>
  <si>
    <t>CBDCA（AUC5）/ETP(100)肺癌</t>
  </si>
  <si>
    <t>CDDP(60)/CPT-11(60)小細胞肺癌</t>
  </si>
  <si>
    <t>CDDP(80)/CPT-11(60)非小細胞肺癌</t>
  </si>
  <si>
    <t>CDDP(80)/DOC(60)　肺癌</t>
  </si>
  <si>
    <t>CDDP(80)/ETP(100)　肺癌</t>
  </si>
  <si>
    <t>GEM(1000)　肺癌</t>
  </si>
  <si>
    <t>GEM(1000)/VNR(25)　肺癌</t>
  </si>
  <si>
    <t>VNR(25)　肺癌</t>
  </si>
  <si>
    <t>CDDP（80）/VNR（25）肺癌</t>
  </si>
  <si>
    <t>Docetaxel（60）肺癌</t>
  </si>
  <si>
    <t>CBDCA（AUC5）/PTX（200）肺癌</t>
  </si>
  <si>
    <t>CDDP（80）/GEM（1000）肺癌</t>
  </si>
  <si>
    <t>DOXIL（カポジ肉腫）</t>
  </si>
  <si>
    <t>DTIC(悪性黒色腫)</t>
  </si>
  <si>
    <t>（適外）DAV(悪性黒色腫)</t>
  </si>
  <si>
    <t>（適外）DAVFeron(悪性黒色腫)</t>
  </si>
  <si>
    <t>Rituximab　悪性リンパ腫</t>
  </si>
  <si>
    <t>CHOP　14　悪性リンパ腫</t>
  </si>
  <si>
    <t>CHOP　21　悪性リンパ腫</t>
  </si>
  <si>
    <t>THP-COP　14　悪性リンパ腫</t>
  </si>
  <si>
    <t>THP-COP　21　悪性リンパ腫</t>
  </si>
  <si>
    <t>（研）IMVP-16　悪性リンパ腫</t>
  </si>
  <si>
    <t>HDMTX　脳悪性リンパ腫</t>
  </si>
  <si>
    <t>Bortezomib(多発性骨髄腫)</t>
  </si>
  <si>
    <t>Bortezomib維持療法(多発性骨髄腫)</t>
  </si>
  <si>
    <r>
      <t xml:space="preserve">TS-1 </t>
    </r>
  </si>
  <si>
    <t>抗がん剤</t>
  </si>
  <si>
    <t>略号</t>
  </si>
  <si>
    <t>5-FU</t>
  </si>
  <si>
    <t>l-LV</t>
  </si>
  <si>
    <t>l-OHP</t>
  </si>
  <si>
    <t>BVZ</t>
  </si>
  <si>
    <t>CPT-11</t>
  </si>
  <si>
    <t>PTX</t>
  </si>
  <si>
    <t>CDDP</t>
  </si>
  <si>
    <t>TS-1(14d)</t>
  </si>
  <si>
    <t>TS-1(14d)</t>
  </si>
  <si>
    <t>ドセタキセル</t>
  </si>
  <si>
    <t>DTX</t>
  </si>
  <si>
    <t>GEM</t>
  </si>
  <si>
    <t>HER</t>
  </si>
  <si>
    <t>VNR</t>
  </si>
  <si>
    <t>EPI</t>
  </si>
  <si>
    <t>CPA</t>
  </si>
  <si>
    <r>
      <t>シクロホスファミド</t>
    </r>
    <r>
      <rPr>
        <sz val="9"/>
        <rFont val="Arial"/>
        <family val="2"/>
      </rPr>
      <t>(CPA)</t>
    </r>
  </si>
  <si>
    <t>CBDCA</t>
  </si>
  <si>
    <t>PIR</t>
  </si>
  <si>
    <r>
      <t>イリノテカン</t>
    </r>
    <r>
      <rPr>
        <sz val="9"/>
        <rFont val="Arial"/>
        <family val="2"/>
      </rPr>
      <t>(CPT-11)</t>
    </r>
  </si>
  <si>
    <t>MTX</t>
  </si>
  <si>
    <t>Act-D</t>
  </si>
  <si>
    <r>
      <t>コスメゲン（</t>
    </r>
    <r>
      <rPr>
        <sz val="9"/>
        <rFont val="Arial"/>
        <family val="2"/>
      </rPr>
      <t>Act-D</t>
    </r>
    <r>
      <rPr>
        <sz val="9"/>
        <rFont val="ＭＳ Ｐゴシック"/>
        <family val="3"/>
      </rPr>
      <t>）</t>
    </r>
  </si>
  <si>
    <t>VP-16</t>
  </si>
  <si>
    <t>BLEO</t>
  </si>
  <si>
    <t>ゲムシタビン</t>
  </si>
  <si>
    <t>VBL</t>
  </si>
  <si>
    <t>DXR</t>
  </si>
  <si>
    <r>
      <t>ドセタキセル（</t>
    </r>
    <r>
      <rPr>
        <sz val="9"/>
        <color indexed="8"/>
        <rFont val="Arial"/>
        <family val="2"/>
      </rPr>
      <t>DTX</t>
    </r>
    <r>
      <rPr>
        <sz val="9"/>
        <color indexed="8"/>
        <rFont val="ＭＳ Ｐゴシック"/>
        <family val="3"/>
      </rPr>
      <t>）</t>
    </r>
  </si>
  <si>
    <t>EM</t>
  </si>
  <si>
    <t>ドセタキセル（DTX）</t>
  </si>
  <si>
    <t>PSL</t>
  </si>
  <si>
    <t>MMC</t>
  </si>
  <si>
    <t>ゲムシタビン（GEM）</t>
  </si>
  <si>
    <t>エトポシド</t>
  </si>
  <si>
    <t>イリノテカン</t>
  </si>
  <si>
    <t>シスプラチン（CDDP）</t>
  </si>
  <si>
    <t>ビノレルビン（VNR）</t>
  </si>
  <si>
    <r>
      <t>ドセタキセル（</t>
    </r>
    <r>
      <rPr>
        <sz val="9"/>
        <rFont val="Arial"/>
        <family val="2"/>
      </rPr>
      <t>DTX</t>
    </r>
    <r>
      <rPr>
        <sz val="9"/>
        <rFont val="ＭＳ Ｐゴシック"/>
        <family val="3"/>
      </rPr>
      <t>）</t>
    </r>
  </si>
  <si>
    <t>DXR-DDS</t>
  </si>
  <si>
    <t>DTIC</t>
  </si>
  <si>
    <t>ACNU</t>
  </si>
  <si>
    <t>VCR</t>
  </si>
  <si>
    <t>INF</t>
  </si>
  <si>
    <t>リツキシマブ</t>
  </si>
  <si>
    <t>プレドニゾロン</t>
  </si>
  <si>
    <t>シクロホスファミド</t>
  </si>
  <si>
    <t>ドクソルビシン</t>
  </si>
  <si>
    <t>ビンクリスチン</t>
  </si>
  <si>
    <t>フィルグラスチム</t>
  </si>
  <si>
    <t>フィルグラスチム</t>
  </si>
  <si>
    <t>プレドニゾロン</t>
  </si>
  <si>
    <t>メトトレキサート</t>
  </si>
  <si>
    <t>Ritu</t>
  </si>
  <si>
    <t>CPA</t>
  </si>
  <si>
    <t>FGR</t>
  </si>
  <si>
    <t>PIR</t>
  </si>
  <si>
    <t>MPSL</t>
  </si>
  <si>
    <t>MTX</t>
  </si>
  <si>
    <t>1 コース</t>
  </si>
  <si>
    <t>BVZ</t>
  </si>
  <si>
    <t>Gemcitabine(1000) 膵・胆道癌</t>
  </si>
  <si>
    <t>全登録レジメン数</t>
  </si>
  <si>
    <t>グラニセトロン</t>
  </si>
  <si>
    <t>シンセロン錠 8mg</t>
  </si>
  <si>
    <t>セロトーン錠 10mg</t>
  </si>
  <si>
    <t>ナボバンcap 5mg</t>
  </si>
  <si>
    <t>ナゼアOD錠 0.1mg</t>
  </si>
  <si>
    <t>インジセトロン</t>
  </si>
  <si>
    <t>アザセトロン</t>
  </si>
  <si>
    <t>トロピセトロン</t>
  </si>
  <si>
    <t>ラモセトロン</t>
  </si>
  <si>
    <t>グラニセトロン</t>
  </si>
  <si>
    <t>錠剤</t>
  </si>
  <si>
    <t>注射薬</t>
  </si>
  <si>
    <t>制吐薬（一般名）</t>
  </si>
  <si>
    <t>制吐薬（商品名）</t>
  </si>
  <si>
    <t>薬価（円）</t>
  </si>
  <si>
    <t>カイトリル注 3mgバッグ</t>
  </si>
  <si>
    <t>カイトリル注 3mg</t>
  </si>
  <si>
    <t>カイトリル細粒 2mg</t>
  </si>
  <si>
    <t>ナゼア注 0.3mg</t>
  </si>
  <si>
    <t>薬価3</t>
  </si>
  <si>
    <t>BCZ</t>
  </si>
  <si>
    <r>
      <t>青字（補正後用量 mg/m</t>
    </r>
    <r>
      <rPr>
        <b/>
        <vertAlign val="superscript"/>
        <sz val="12"/>
        <color indexed="12"/>
        <rFont val="ＭＳ Ｐゴシック"/>
        <family val="3"/>
      </rPr>
      <t>2</t>
    </r>
    <r>
      <rPr>
        <b/>
        <sz val="12"/>
        <color indexed="12"/>
        <rFont val="ＭＳ Ｐゴシック"/>
        <family val="3"/>
      </rPr>
      <t xml:space="preserve"> or mg/kg、身長、体重、複数規格がある場合は使用本数）のところに入力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</si>
</sst>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00_ "/>
    <numFmt numFmtId="193" formatCode="0.0000000_ "/>
    <numFmt numFmtId="194" formatCode="0.00000000_ "/>
  </numFmts>
  <fonts count="44">
    <font>
      <sz val="11"/>
      <name val="ＭＳ Ｐゴシック"/>
      <family val="0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color indexed="12"/>
      <name val="Arial"/>
      <family val="2"/>
    </font>
    <font>
      <b/>
      <sz val="10"/>
      <color indexed="12"/>
      <name val="ＭＳ Ｐゴシック"/>
      <family val="3"/>
    </font>
    <font>
      <sz val="10"/>
      <name val="ＭＳ 明朝"/>
      <family val="1"/>
    </font>
    <font>
      <vertAlign val="superscript"/>
      <sz val="10"/>
      <name val="Arial"/>
      <family val="2"/>
    </font>
    <font>
      <sz val="10.5"/>
      <name val="Century"/>
      <family val="1"/>
    </font>
    <font>
      <b/>
      <sz val="11"/>
      <name val="ＭＳ Ｐゴシック"/>
      <family val="0"/>
    </font>
    <font>
      <b/>
      <sz val="12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vertAlign val="superscript"/>
      <sz val="9"/>
      <name val="Arial"/>
      <family val="2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9"/>
      <color indexed="60"/>
      <name val="ＭＳ Ｐゴシック"/>
      <family val="3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sz val="9"/>
      <color indexed="12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vertAlign val="superscript"/>
      <sz val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vertAlign val="superscript"/>
      <sz val="12"/>
      <color indexed="12"/>
      <name val="ＭＳ Ｐゴシック"/>
      <family val="3"/>
    </font>
    <font>
      <b/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3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left" vertical="center"/>
    </xf>
    <xf numFmtId="180" fontId="7" fillId="0" borderId="0" xfId="0" applyNumberFormat="1" applyFont="1" applyBorder="1" applyAlignment="1">
      <alignment horizontal="justify" vertical="center"/>
    </xf>
    <xf numFmtId="180" fontId="6" fillId="0" borderId="0" xfId="0" applyNumberFormat="1" applyFont="1" applyBorder="1" applyAlignment="1">
      <alignment horizontal="justify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80" fontId="7" fillId="0" borderId="1" xfId="0" applyNumberFormat="1" applyFont="1" applyBorder="1" applyAlignment="1">
      <alignment horizontal="center" vertical="center" wrapText="1"/>
    </xf>
    <xf numFmtId="180" fontId="6" fillId="0" borderId="3" xfId="0" applyNumberFormat="1" applyFont="1" applyBorder="1" applyAlignment="1" quotePrefix="1">
      <alignment horizontal="center" vertical="center"/>
    </xf>
    <xf numFmtId="180" fontId="6" fillId="0" borderId="4" xfId="0" applyNumberFormat="1" applyFont="1" applyBorder="1" applyAlignment="1">
      <alignment horizontal="left" vertical="center"/>
    </xf>
    <xf numFmtId="180" fontId="7" fillId="0" borderId="4" xfId="0" applyNumberFormat="1" applyFont="1" applyBorder="1" applyAlignment="1">
      <alignment horizontal="justify" vertical="center"/>
    </xf>
    <xf numFmtId="180" fontId="6" fillId="0" borderId="4" xfId="0" applyNumberFormat="1" applyFont="1" applyBorder="1" applyAlignment="1">
      <alignment horizontal="justify" vertical="center"/>
    </xf>
    <xf numFmtId="0" fontId="6" fillId="0" borderId="4" xfId="0" applyFont="1" applyBorder="1" applyAlignment="1">
      <alignment vertical="center"/>
    </xf>
    <xf numFmtId="180" fontId="6" fillId="0" borderId="5" xfId="0" applyNumberFormat="1" applyFont="1" applyBorder="1" applyAlignment="1" quotePrefix="1">
      <alignment horizontal="center" vertical="center"/>
    </xf>
    <xf numFmtId="180" fontId="6" fillId="0" borderId="6" xfId="0" applyNumberFormat="1" applyFont="1" applyBorder="1" applyAlignment="1" quotePrefix="1">
      <alignment horizontal="center" vertical="center"/>
    </xf>
    <xf numFmtId="180" fontId="6" fillId="0" borderId="7" xfId="0" applyNumberFormat="1" applyFont="1" applyBorder="1" applyAlignment="1">
      <alignment horizontal="left" vertical="center"/>
    </xf>
    <xf numFmtId="180" fontId="7" fillId="0" borderId="7" xfId="0" applyNumberFormat="1" applyFont="1" applyBorder="1" applyAlignment="1">
      <alignment horizontal="justify" vertical="center"/>
    </xf>
    <xf numFmtId="180" fontId="6" fillId="0" borderId="7" xfId="0" applyNumberFormat="1" applyFont="1" applyBorder="1" applyAlignment="1">
      <alignment horizontal="justify"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80" fontId="23" fillId="2" borderId="4" xfId="0" applyNumberFormat="1" applyFont="1" applyFill="1" applyBorder="1" applyAlignment="1">
      <alignment horizontal="right" vertical="center"/>
    </xf>
    <xf numFmtId="180" fontId="23" fillId="2" borderId="0" xfId="0" applyNumberFormat="1" applyFont="1" applyFill="1" applyBorder="1" applyAlignment="1">
      <alignment horizontal="right" vertical="center"/>
    </xf>
    <xf numFmtId="180" fontId="23" fillId="0" borderId="0" xfId="0" applyNumberFormat="1" applyFont="1" applyBorder="1" applyAlignment="1">
      <alignment horizontal="right" vertical="center"/>
    </xf>
    <xf numFmtId="180" fontId="23" fillId="0" borderId="7" xfId="0" applyNumberFormat="1" applyFont="1" applyBorder="1" applyAlignment="1">
      <alignment horizontal="right" vertical="center"/>
    </xf>
    <xf numFmtId="180" fontId="23" fillId="0" borderId="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/>
    </xf>
    <xf numFmtId="180" fontId="23" fillId="0" borderId="7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0" fontId="25" fillId="0" borderId="4" xfId="0" applyNumberFormat="1" applyFont="1" applyBorder="1" applyAlignment="1">
      <alignment horizontal="right" vertical="center"/>
    </xf>
    <xf numFmtId="180" fontId="25" fillId="0" borderId="0" xfId="0" applyNumberFormat="1" applyFont="1" applyBorder="1" applyAlignment="1">
      <alignment horizontal="right" vertical="center"/>
    </xf>
    <xf numFmtId="189" fontId="5" fillId="0" borderId="4" xfId="0" applyNumberFormat="1" applyFont="1" applyBorder="1" applyAlignment="1">
      <alignment horizontal="justify" vertical="center"/>
    </xf>
    <xf numFmtId="189" fontId="5" fillId="0" borderId="0" xfId="0" applyNumberFormat="1" applyFont="1" applyBorder="1" applyAlignment="1">
      <alignment horizontal="justify" vertical="center"/>
    </xf>
    <xf numFmtId="189" fontId="5" fillId="0" borderId="7" xfId="0" applyNumberFormat="1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7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0" fontId="9" fillId="0" borderId="4" xfId="0" applyNumberFormat="1" applyFont="1" applyBorder="1" applyAlignment="1">
      <alignment horizontal="justify" vertical="center"/>
    </xf>
    <xf numFmtId="180" fontId="9" fillId="0" borderId="0" xfId="0" applyNumberFormat="1" applyFont="1" applyBorder="1" applyAlignment="1">
      <alignment horizontal="justify" vertical="center"/>
    </xf>
    <xf numFmtId="180" fontId="9" fillId="0" borderId="7" xfId="0" applyNumberFormat="1" applyFont="1" applyBorder="1" applyAlignment="1">
      <alignment horizontal="justify" vertical="center"/>
    </xf>
    <xf numFmtId="18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80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0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180" fontId="6" fillId="0" borderId="9" xfId="0" applyNumberFormat="1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left" vertical="center"/>
    </xf>
    <xf numFmtId="180" fontId="23" fillId="0" borderId="4" xfId="0" applyNumberFormat="1" applyFont="1" applyBorder="1" applyAlignment="1">
      <alignment horizontal="left" vertical="center"/>
    </xf>
    <xf numFmtId="180" fontId="7" fillId="0" borderId="7" xfId="0" applyNumberFormat="1" applyFont="1" applyBorder="1" applyAlignment="1">
      <alignment horizontal="left" vertical="center"/>
    </xf>
    <xf numFmtId="180" fontId="9" fillId="0" borderId="7" xfId="0" applyNumberFormat="1" applyFont="1" applyBorder="1" applyAlignment="1">
      <alignment horizontal="left" vertical="center"/>
    </xf>
    <xf numFmtId="180" fontId="23" fillId="0" borderId="7" xfId="0" applyNumberFormat="1" applyFont="1" applyBorder="1" applyAlignment="1">
      <alignment horizontal="left" vertical="center"/>
    </xf>
    <xf numFmtId="180" fontId="6" fillId="0" borderId="2" xfId="0" applyNumberFormat="1" applyFont="1" applyBorder="1" applyAlignment="1" quotePrefix="1">
      <alignment horizontal="center" vertical="center"/>
    </xf>
    <xf numFmtId="180" fontId="6" fillId="0" borderId="16" xfId="0" applyNumberFormat="1" applyFont="1" applyBorder="1" applyAlignment="1">
      <alignment horizontal="left" vertical="center"/>
    </xf>
    <xf numFmtId="180" fontId="7" fillId="0" borderId="16" xfId="0" applyNumberFormat="1" applyFont="1" applyBorder="1" applyAlignment="1">
      <alignment horizontal="left" vertical="center"/>
    </xf>
    <xf numFmtId="180" fontId="9" fillId="0" borderId="16" xfId="0" applyNumberFormat="1" applyFont="1" applyBorder="1" applyAlignment="1">
      <alignment horizontal="right" vertical="center"/>
    </xf>
    <xf numFmtId="189" fontId="5" fillId="0" borderId="16" xfId="0" applyNumberFormat="1" applyFont="1" applyBorder="1" applyAlignment="1">
      <alignment horizontal="justify" vertical="center"/>
    </xf>
    <xf numFmtId="180" fontId="23" fillId="0" borderId="16" xfId="0" applyNumberFormat="1" applyFont="1" applyBorder="1" applyAlignment="1">
      <alignment horizontal="left" vertical="center"/>
    </xf>
    <xf numFmtId="180" fontId="7" fillId="0" borderId="16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9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justify" vertical="center"/>
    </xf>
    <xf numFmtId="0" fontId="23" fillId="0" borderId="7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top"/>
    </xf>
    <xf numFmtId="0" fontId="7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justify" vertical="top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6" fillId="0" borderId="16" xfId="0" applyFont="1" applyBorder="1" applyAlignment="1">
      <alignment horizontal="justify" vertical="top"/>
    </xf>
    <xf numFmtId="0" fontId="7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right" vertical="center"/>
    </xf>
    <xf numFmtId="0" fontId="23" fillId="0" borderId="4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>
      <alignment vertical="center"/>
    </xf>
    <xf numFmtId="0" fontId="23" fillId="0" borderId="7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right" vertical="center"/>
    </xf>
    <xf numFmtId="0" fontId="23" fillId="0" borderId="16" xfId="0" applyNumberFormat="1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7" xfId="0" applyFont="1" applyBorder="1" applyAlignment="1">
      <alignment/>
    </xf>
    <xf numFmtId="0" fontId="5" fillId="0" borderId="7" xfId="0" applyNumberFormat="1" applyFont="1" applyFill="1" applyBorder="1" applyAlignment="1">
      <alignment horizontal="right" vertical="center"/>
    </xf>
    <xf numFmtId="0" fontId="21" fillId="0" borderId="16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justify" vertical="center"/>
    </xf>
    <xf numFmtId="180" fontId="9" fillId="0" borderId="16" xfId="0" applyNumberFormat="1" applyFont="1" applyBorder="1" applyAlignment="1">
      <alignment horizontal="justify" vertical="center"/>
    </xf>
    <xf numFmtId="180" fontId="7" fillId="0" borderId="1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180" fontId="5" fillId="0" borderId="1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 wrapText="1"/>
    </xf>
    <xf numFmtId="180" fontId="2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180" fontId="28" fillId="2" borderId="4" xfId="0" applyNumberFormat="1" applyFont="1" applyFill="1" applyBorder="1" applyAlignment="1">
      <alignment horizontal="left" vertical="center"/>
    </xf>
    <xf numFmtId="180" fontId="28" fillId="2" borderId="4" xfId="0" applyNumberFormat="1" applyFont="1" applyFill="1" applyBorder="1" applyAlignment="1">
      <alignment horizontal="justify" vertical="center"/>
    </xf>
    <xf numFmtId="180" fontId="28" fillId="2" borderId="0" xfId="0" applyNumberFormat="1" applyFont="1" applyFill="1" applyBorder="1" applyAlignment="1">
      <alignment horizontal="justify" vertical="center"/>
    </xf>
    <xf numFmtId="180" fontId="23" fillId="2" borderId="16" xfId="0" applyNumberFormat="1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center" vertical="center"/>
    </xf>
    <xf numFmtId="180" fontId="23" fillId="2" borderId="16" xfId="0" applyNumberFormat="1" applyFont="1" applyFill="1" applyBorder="1" applyAlignment="1">
      <alignment horizontal="center" vertical="center"/>
    </xf>
    <xf numFmtId="180" fontId="9" fillId="2" borderId="16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justify" vertical="center"/>
    </xf>
    <xf numFmtId="0" fontId="23" fillId="2" borderId="7" xfId="0" applyFont="1" applyFill="1" applyBorder="1" applyAlignment="1">
      <alignment horizontal="justify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4" xfId="0" applyNumberFormat="1" applyFont="1" applyFill="1" applyBorder="1" applyAlignment="1">
      <alignment vertical="center"/>
    </xf>
    <xf numFmtId="0" fontId="23" fillId="2" borderId="0" xfId="0" applyNumberFormat="1" applyFont="1" applyFill="1" applyBorder="1" applyAlignment="1">
      <alignment vertical="center"/>
    </xf>
    <xf numFmtId="0" fontId="23" fillId="2" borderId="7" xfId="0" applyNumberFormat="1" applyFont="1" applyFill="1" applyBorder="1" applyAlignment="1">
      <alignment vertical="center"/>
    </xf>
    <xf numFmtId="0" fontId="23" fillId="2" borderId="16" xfId="0" applyNumberFormat="1" applyFont="1" applyFill="1" applyBorder="1" applyAlignment="1">
      <alignment vertical="center"/>
    </xf>
    <xf numFmtId="0" fontId="23" fillId="2" borderId="1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180" fontId="23" fillId="2" borderId="16" xfId="0" applyNumberFormat="1" applyFont="1" applyFill="1" applyBorder="1" applyAlignment="1">
      <alignment horizontal="justify" vertical="center"/>
    </xf>
    <xf numFmtId="180" fontId="23" fillId="2" borderId="4" xfId="0" applyNumberFormat="1" applyFont="1" applyFill="1" applyBorder="1" applyAlignment="1">
      <alignment horizontal="left" vertical="center"/>
    </xf>
    <xf numFmtId="180" fontId="27" fillId="2" borderId="19" xfId="0" applyNumberFormat="1" applyFont="1" applyFill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29" fillId="2" borderId="4" xfId="0" applyNumberFormat="1" applyFont="1" applyFill="1" applyBorder="1" applyAlignment="1">
      <alignment horizontal="center" vertical="center"/>
    </xf>
    <xf numFmtId="180" fontId="29" fillId="2" borderId="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0" fontId="28" fillId="2" borderId="16" xfId="0" applyNumberFormat="1" applyFont="1" applyFill="1" applyBorder="1" applyAlignment="1">
      <alignment horizontal="left" vertical="center"/>
    </xf>
    <xf numFmtId="180" fontId="29" fillId="2" borderId="16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180" fontId="17" fillId="0" borderId="22" xfId="0" applyNumberFormat="1" applyFont="1" applyBorder="1" applyAlignment="1">
      <alignment horizontal="center" vertical="center" wrapText="1"/>
    </xf>
    <xf numFmtId="180" fontId="5" fillId="0" borderId="22" xfId="0" applyNumberFormat="1" applyFont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180" fontId="18" fillId="0" borderId="22" xfId="0" applyNumberFormat="1" applyFont="1" applyBorder="1" applyAlignment="1">
      <alignment horizontal="center" vertical="center" wrapText="1"/>
    </xf>
    <xf numFmtId="180" fontId="18" fillId="0" borderId="23" xfId="0" applyNumberFormat="1" applyFont="1" applyBorder="1" applyAlignment="1">
      <alignment horizontal="center" vertical="center" wrapText="1"/>
    </xf>
    <xf numFmtId="180" fontId="18" fillId="0" borderId="24" xfId="0" applyNumberFormat="1" applyFont="1" applyBorder="1" applyAlignment="1">
      <alignment horizontal="center" vertical="center" wrapText="1"/>
    </xf>
    <xf numFmtId="180" fontId="27" fillId="2" borderId="17" xfId="0" applyNumberFormat="1" applyFont="1" applyFill="1" applyBorder="1" applyAlignment="1">
      <alignment horizontal="right" vertical="center"/>
    </xf>
    <xf numFmtId="180" fontId="27" fillId="2" borderId="25" xfId="0" applyNumberFormat="1" applyFont="1" applyFill="1" applyBorder="1" applyAlignment="1">
      <alignment horizontal="right" vertical="center"/>
    </xf>
    <xf numFmtId="180" fontId="27" fillId="0" borderId="18" xfId="0" applyNumberFormat="1" applyFont="1" applyBorder="1" applyAlignment="1">
      <alignment horizontal="right" vertical="center"/>
    </xf>
    <xf numFmtId="180" fontId="27" fillId="0" borderId="25" xfId="0" applyNumberFormat="1" applyFont="1" applyBorder="1" applyAlignment="1">
      <alignment horizontal="right" vertical="center"/>
    </xf>
    <xf numFmtId="180" fontId="27" fillId="0" borderId="17" xfId="0" applyNumberFormat="1" applyFont="1" applyBorder="1" applyAlignment="1">
      <alignment horizontal="right" vertical="center"/>
    </xf>
    <xf numFmtId="180" fontId="30" fillId="2" borderId="17" xfId="0" applyNumberFormat="1" applyFont="1" applyFill="1" applyBorder="1" applyAlignment="1">
      <alignment horizontal="left" vertical="center"/>
    </xf>
    <xf numFmtId="180" fontId="30" fillId="2" borderId="17" xfId="0" applyNumberFormat="1" applyFont="1" applyFill="1" applyBorder="1" applyAlignment="1">
      <alignment horizontal="justify" vertical="center"/>
    </xf>
    <xf numFmtId="180" fontId="30" fillId="2" borderId="25" xfId="0" applyNumberFormat="1" applyFont="1" applyFill="1" applyBorder="1" applyAlignment="1">
      <alignment horizontal="justify" vertical="center"/>
    </xf>
    <xf numFmtId="180" fontId="27" fillId="0" borderId="18" xfId="0" applyNumberFormat="1" applyFont="1" applyBorder="1" applyAlignment="1">
      <alignment horizontal="justify" vertical="center"/>
    </xf>
    <xf numFmtId="180" fontId="30" fillId="2" borderId="19" xfId="0" applyNumberFormat="1" applyFont="1" applyFill="1" applyBorder="1" applyAlignment="1">
      <alignment horizontal="left" vertical="center"/>
    </xf>
    <xf numFmtId="180" fontId="27" fillId="0" borderId="19" xfId="0" applyNumberFormat="1" applyFont="1" applyBorder="1" applyAlignment="1">
      <alignment horizontal="left" vertical="center"/>
    </xf>
    <xf numFmtId="0" fontId="27" fillId="2" borderId="17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2" borderId="17" xfId="0" applyFont="1" applyFill="1" applyBorder="1" applyAlignment="1">
      <alignment vertical="center"/>
    </xf>
    <xf numFmtId="0" fontId="27" fillId="2" borderId="17" xfId="0" applyNumberFormat="1" applyFont="1" applyFill="1" applyBorder="1" applyAlignment="1">
      <alignment vertical="center"/>
    </xf>
    <xf numFmtId="0" fontId="27" fillId="2" borderId="25" xfId="0" applyNumberFormat="1" applyFont="1" applyFill="1" applyBorder="1" applyAlignment="1">
      <alignment vertical="center"/>
    </xf>
    <xf numFmtId="0" fontId="27" fillId="0" borderId="19" xfId="0" applyNumberFormat="1" applyFont="1" applyFill="1" applyBorder="1" applyAlignment="1">
      <alignment vertical="center"/>
    </xf>
    <xf numFmtId="0" fontId="27" fillId="0" borderId="25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2" borderId="18" xfId="0" applyNumberFormat="1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27" fillId="2" borderId="19" xfId="0" applyNumberFormat="1" applyFont="1" applyFill="1" applyBorder="1" applyAlignment="1">
      <alignment vertical="center"/>
    </xf>
    <xf numFmtId="0" fontId="27" fillId="2" borderId="19" xfId="0" applyFont="1" applyFill="1" applyBorder="1" applyAlignment="1">
      <alignment horizontal="left" vertical="center"/>
    </xf>
    <xf numFmtId="0" fontId="27" fillId="2" borderId="18" xfId="0" applyFont="1" applyFill="1" applyBorder="1" applyAlignment="1">
      <alignment horizontal="left" vertical="center"/>
    </xf>
    <xf numFmtId="0" fontId="27" fillId="2" borderId="25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7" xfId="0" applyFont="1" applyBorder="1" applyAlignment="1">
      <alignment vertical="center"/>
    </xf>
    <xf numFmtId="0" fontId="27" fillId="2" borderId="19" xfId="0" applyFont="1" applyFill="1" applyBorder="1" applyAlignment="1">
      <alignment vertical="center"/>
    </xf>
    <xf numFmtId="180" fontId="27" fillId="2" borderId="17" xfId="0" applyNumberFormat="1" applyFont="1" applyFill="1" applyBorder="1" applyAlignment="1">
      <alignment horizontal="left" vertical="center"/>
    </xf>
    <xf numFmtId="180" fontId="27" fillId="0" borderId="18" xfId="0" applyNumberFormat="1" applyFont="1" applyBorder="1" applyAlignment="1">
      <alignment horizontal="left" vertical="center"/>
    </xf>
    <xf numFmtId="180" fontId="27" fillId="0" borderId="17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180" fontId="25" fillId="0" borderId="7" xfId="0" applyNumberFormat="1" applyFont="1" applyBorder="1" applyAlignment="1">
      <alignment horizontal="right" vertical="center"/>
    </xf>
    <xf numFmtId="180" fontId="25" fillId="0" borderId="16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0" fontId="25" fillId="0" borderId="7" xfId="0" applyNumberFormat="1" applyFont="1" applyFill="1" applyBorder="1" applyAlignment="1">
      <alignment horizontal="right" vertical="center"/>
    </xf>
    <xf numFmtId="0" fontId="25" fillId="0" borderId="4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16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180" fontId="25" fillId="0" borderId="4" xfId="0" applyNumberFormat="1" applyFont="1" applyFill="1" applyBorder="1" applyAlignment="1">
      <alignment horizontal="right" vertical="center"/>
    </xf>
    <xf numFmtId="180" fontId="25" fillId="0" borderId="16" xfId="0" applyNumberFormat="1" applyFont="1" applyFill="1" applyBorder="1" applyAlignment="1">
      <alignment horizontal="right" vertical="center"/>
    </xf>
    <xf numFmtId="180" fontId="30" fillId="2" borderId="0" xfId="0" applyNumberFormat="1" applyFont="1" applyFill="1" applyBorder="1" applyAlignment="1">
      <alignment horizontal="justify" vertical="center"/>
    </xf>
    <xf numFmtId="180" fontId="30" fillId="2" borderId="16" xfId="0" applyNumberFormat="1" applyFont="1" applyFill="1" applyBorder="1" applyAlignment="1">
      <alignment horizontal="left" vertical="center"/>
    </xf>
    <xf numFmtId="180" fontId="6" fillId="0" borderId="1" xfId="0" applyNumberFormat="1" applyFont="1" applyBorder="1" applyAlignment="1">
      <alignment horizontal="right" vertical="center"/>
    </xf>
    <xf numFmtId="180" fontId="27" fillId="2" borderId="16" xfId="0" applyNumberFormat="1" applyFont="1" applyFill="1" applyBorder="1" applyAlignment="1">
      <alignment horizontal="left" vertical="center"/>
    </xf>
    <xf numFmtId="180" fontId="27" fillId="2" borderId="16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justify" vertical="center"/>
    </xf>
    <xf numFmtId="0" fontId="27" fillId="0" borderId="0" xfId="0" applyFont="1" applyBorder="1" applyAlignment="1">
      <alignment horizontal="justify" vertical="center"/>
    </xf>
    <xf numFmtId="0" fontId="27" fillId="2" borderId="4" xfId="0" applyFont="1" applyFill="1" applyBorder="1" applyAlignment="1">
      <alignment horizontal="justify" vertical="center"/>
    </xf>
    <xf numFmtId="0" fontId="27" fillId="0" borderId="7" xfId="0" applyFont="1" applyBorder="1" applyAlignment="1">
      <alignment horizontal="justify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0" fontId="30" fillId="2" borderId="4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27" fillId="0" borderId="4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27" fillId="2" borderId="4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justify" vertical="center" wrapText="1"/>
    </xf>
    <xf numFmtId="180" fontId="5" fillId="0" borderId="31" xfId="0" applyNumberFormat="1" applyFont="1" applyBorder="1" applyAlignment="1">
      <alignment horizontal="justify" vertical="center" wrapText="1"/>
    </xf>
    <xf numFmtId="180" fontId="4" fillId="0" borderId="22" xfId="0" applyNumberFormat="1" applyFont="1" applyBorder="1" applyAlignment="1">
      <alignment horizontal="justify" vertical="center" wrapText="1"/>
    </xf>
    <xf numFmtId="180" fontId="4" fillId="0" borderId="30" xfId="0" applyNumberFormat="1" applyFont="1" applyBorder="1" applyAlignment="1">
      <alignment horizontal="justify" vertical="center"/>
    </xf>
    <xf numFmtId="180" fontId="4" fillId="0" borderId="1" xfId="0" applyNumberFormat="1" applyFont="1" applyBorder="1" applyAlignment="1">
      <alignment horizontal="justify" vertical="center" wrapText="1"/>
    </xf>
    <xf numFmtId="180" fontId="5" fillId="0" borderId="1" xfId="0" applyNumberFormat="1" applyFont="1" applyBorder="1" applyAlignment="1">
      <alignment horizontal="justify" vertical="center" wrapText="1"/>
    </xf>
    <xf numFmtId="180" fontId="4" fillId="0" borderId="28" xfId="0" applyNumberFormat="1" applyFont="1" applyBorder="1" applyAlignment="1">
      <alignment horizontal="justify" vertical="center" wrapText="1"/>
    </xf>
    <xf numFmtId="180" fontId="4" fillId="0" borderId="32" xfId="0" applyNumberFormat="1" applyFont="1" applyBorder="1" applyAlignment="1">
      <alignment horizontal="justify" vertical="center"/>
    </xf>
    <xf numFmtId="180" fontId="5" fillId="0" borderId="28" xfId="0" applyNumberFormat="1" applyFont="1" applyBorder="1" applyAlignment="1">
      <alignment vertical="center" wrapText="1"/>
    </xf>
    <xf numFmtId="180" fontId="4" fillId="0" borderId="33" xfId="0" applyNumberFormat="1" applyFont="1" applyBorder="1" applyAlignment="1">
      <alignment horizontal="justify" vertical="center" wrapText="1"/>
    </xf>
    <xf numFmtId="180" fontId="5" fillId="0" borderId="33" xfId="0" applyNumberFormat="1" applyFont="1" applyBorder="1" applyAlignment="1">
      <alignment horizontal="justify" vertical="center" wrapText="1"/>
    </xf>
    <xf numFmtId="180" fontId="5" fillId="0" borderId="34" xfId="0" applyNumberFormat="1" applyFont="1" applyBorder="1" applyAlignment="1">
      <alignment vertical="center" wrapText="1"/>
    </xf>
    <xf numFmtId="180" fontId="5" fillId="0" borderId="35" xfId="0" applyNumberFormat="1" applyFont="1" applyBorder="1" applyAlignment="1">
      <alignment horizontal="justify" vertical="center"/>
    </xf>
    <xf numFmtId="180" fontId="5" fillId="0" borderId="27" xfId="0" applyNumberFormat="1" applyFont="1" applyBorder="1" applyAlignment="1">
      <alignment horizontal="justify" vertical="center" wrapText="1"/>
    </xf>
    <xf numFmtId="180" fontId="4" fillId="0" borderId="26" xfId="0" applyNumberFormat="1" applyFont="1" applyBorder="1" applyAlignment="1">
      <alignment horizontal="justify" vertical="center" wrapText="1"/>
    </xf>
    <xf numFmtId="180" fontId="5" fillId="0" borderId="34" xfId="0" applyNumberFormat="1" applyFont="1" applyBorder="1" applyAlignment="1">
      <alignment horizontal="justify" vertical="center" wrapText="1"/>
    </xf>
    <xf numFmtId="180" fontId="4" fillId="0" borderId="27" xfId="0" applyNumberFormat="1" applyFont="1" applyBorder="1" applyAlignment="1">
      <alignment horizontal="justify" vertical="center" wrapText="1"/>
    </xf>
    <xf numFmtId="180" fontId="4" fillId="0" borderId="34" xfId="0" applyNumberFormat="1" applyFont="1" applyBorder="1" applyAlignment="1">
      <alignment horizontal="justify" vertical="center" wrapText="1"/>
    </xf>
    <xf numFmtId="180" fontId="4" fillId="0" borderId="35" xfId="0" applyNumberFormat="1" applyFont="1" applyBorder="1" applyAlignment="1">
      <alignment horizontal="justify" vertical="center"/>
    </xf>
    <xf numFmtId="180" fontId="4" fillId="0" borderId="30" xfId="0" applyNumberFormat="1" applyFont="1" applyFill="1" applyBorder="1" applyAlignment="1">
      <alignment horizontal="justify" vertical="center"/>
    </xf>
    <xf numFmtId="180" fontId="4" fillId="0" borderId="32" xfId="0" applyNumberFormat="1" applyFont="1" applyFill="1" applyBorder="1" applyAlignment="1">
      <alignment horizontal="justify" vertical="center"/>
    </xf>
    <xf numFmtId="180" fontId="4" fillId="0" borderId="35" xfId="0" applyNumberFormat="1" applyFont="1" applyFill="1" applyBorder="1" applyAlignment="1">
      <alignment horizontal="justify" vertical="center"/>
    </xf>
    <xf numFmtId="180" fontId="5" fillId="0" borderId="28" xfId="0" applyNumberFormat="1" applyFont="1" applyBorder="1" applyAlignment="1">
      <alignment horizontal="justify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justify" vertical="center" wrapText="1"/>
    </xf>
    <xf numFmtId="0" fontId="5" fillId="0" borderId="36" xfId="0" applyFont="1" applyBorder="1" applyAlignment="1" quotePrefix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80" fontId="5" fillId="0" borderId="32" xfId="0" applyNumberFormat="1" applyFont="1" applyBorder="1" applyAlignment="1">
      <alignment horizontal="justify" vertical="center"/>
    </xf>
    <xf numFmtId="0" fontId="4" fillId="0" borderId="31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1" xfId="0" applyFont="1" applyFill="1" applyBorder="1" applyAlignment="1">
      <alignment vertical="center" wrapText="1" shrinkToFit="1"/>
    </xf>
    <xf numFmtId="0" fontId="5" fillId="0" borderId="31" xfId="0" applyFont="1" applyFill="1" applyBorder="1" applyAlignment="1">
      <alignment vertical="center" wrapText="1" shrinkToFit="1"/>
    </xf>
    <xf numFmtId="0" fontId="4" fillId="0" borderId="22" xfId="0" applyNumberFormat="1" applyFont="1" applyFill="1" applyBorder="1" applyAlignment="1">
      <alignment vertical="center" wrapText="1" shrinkToFit="1"/>
    </xf>
    <xf numFmtId="0" fontId="4" fillId="0" borderId="26" xfId="0" applyFont="1" applyFill="1" applyBorder="1" applyAlignment="1">
      <alignment vertical="center" wrapText="1" shrinkToFit="1"/>
    </xf>
    <xf numFmtId="0" fontId="5" fillId="0" borderId="26" xfId="0" applyFont="1" applyFill="1" applyBorder="1" applyAlignment="1">
      <alignment vertical="center" wrapText="1" shrinkToFit="1"/>
    </xf>
    <xf numFmtId="0" fontId="4" fillId="0" borderId="34" xfId="0" applyNumberFormat="1" applyFont="1" applyFill="1" applyBorder="1" applyAlignment="1">
      <alignment vertical="center" wrapText="1" shrinkToFit="1"/>
    </xf>
    <xf numFmtId="0" fontId="5" fillId="0" borderId="31" xfId="0" applyNumberFormat="1" applyFont="1" applyFill="1" applyBorder="1" applyAlignment="1">
      <alignment vertical="center" wrapText="1" shrinkToFit="1"/>
    </xf>
    <xf numFmtId="0" fontId="4" fillId="0" borderId="33" xfId="0" applyFont="1" applyFill="1" applyBorder="1" applyAlignment="1">
      <alignment vertical="center" wrapText="1" shrinkToFit="1"/>
    </xf>
    <xf numFmtId="0" fontId="5" fillId="0" borderId="33" xfId="0" applyNumberFormat="1" applyFont="1" applyFill="1" applyBorder="1" applyAlignment="1">
      <alignment vertical="center" wrapText="1" shrinkToFit="1"/>
    </xf>
    <xf numFmtId="0" fontId="4" fillId="0" borderId="27" xfId="0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33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5" fillId="0" borderId="42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 shrinkToFit="1"/>
    </xf>
    <xf numFmtId="180" fontId="4" fillId="0" borderId="17" xfId="0" applyNumberFormat="1" applyFont="1" applyBorder="1" applyAlignment="1">
      <alignment horizontal="justify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4" fillId="0" borderId="43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0" fontId="4" fillId="0" borderId="26" xfId="0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5" fillId="0" borderId="3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vertical="center" wrapText="1"/>
    </xf>
    <xf numFmtId="0" fontId="32" fillId="0" borderId="34" xfId="0" applyFont="1" applyBorder="1" applyAlignment="1">
      <alignment wrapText="1"/>
    </xf>
    <xf numFmtId="0" fontId="5" fillId="0" borderId="34" xfId="0" applyNumberFormat="1" applyFont="1" applyFill="1" applyBorder="1" applyAlignment="1">
      <alignment vertical="center" wrapText="1"/>
    </xf>
    <xf numFmtId="0" fontId="32" fillId="0" borderId="22" xfId="0" applyFont="1" applyBorder="1" applyAlignment="1">
      <alignment horizontal="left" vertical="center" wrapText="1" shrinkToFit="1"/>
    </xf>
    <xf numFmtId="0" fontId="32" fillId="0" borderId="34" xfId="0" applyFont="1" applyBorder="1" applyAlignment="1">
      <alignment horizontal="left" vertical="center" wrapText="1" shrinkToFit="1"/>
    </xf>
    <xf numFmtId="0" fontId="32" fillId="0" borderId="42" xfId="0" applyFont="1" applyBorder="1" applyAlignment="1">
      <alignment wrapText="1"/>
    </xf>
    <xf numFmtId="0" fontId="32" fillId="0" borderId="42" xfId="0" applyFont="1" applyBorder="1" applyAlignment="1">
      <alignment horizontal="left" vertical="center" wrapText="1" shrinkToFit="1"/>
    </xf>
    <xf numFmtId="0" fontId="4" fillId="0" borderId="42" xfId="0" applyFont="1" applyFill="1" applyBorder="1" applyAlignment="1">
      <alignment horizontal="left" vertical="center" wrapText="1"/>
    </xf>
    <xf numFmtId="180" fontId="4" fillId="0" borderId="40" xfId="0" applyNumberFormat="1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wrapText="1"/>
    </xf>
    <xf numFmtId="0" fontId="4" fillId="0" borderId="42" xfId="0" applyFont="1" applyBorder="1" applyAlignment="1">
      <alignment horizontal="left" vertical="center" wrapText="1" shrinkToFit="1"/>
    </xf>
    <xf numFmtId="0" fontId="5" fillId="0" borderId="4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 shrinkToFit="1"/>
    </xf>
    <xf numFmtId="180" fontId="4" fillId="0" borderId="4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shrinkToFit="1"/>
    </xf>
    <xf numFmtId="180" fontId="4" fillId="0" borderId="4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4" fillId="0" borderId="31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5" fillId="4" borderId="36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 shrinkToFit="1"/>
    </xf>
    <xf numFmtId="0" fontId="5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180" fontId="5" fillId="0" borderId="42" xfId="0" applyNumberFormat="1" applyFont="1" applyBorder="1" applyAlignment="1">
      <alignment horizontal="justify" vertical="center"/>
    </xf>
    <xf numFmtId="180" fontId="5" fillId="0" borderId="42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80" fontId="5" fillId="0" borderId="31" xfId="0" applyNumberFormat="1" applyFont="1" applyBorder="1" applyAlignment="1">
      <alignment horizontal="left" vertical="center"/>
    </xf>
    <xf numFmtId="180" fontId="4" fillId="0" borderId="31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80" fontId="5" fillId="0" borderId="33" xfId="0" applyNumberFormat="1" applyFont="1" applyBorder="1" applyAlignment="1">
      <alignment horizontal="left" vertical="center"/>
    </xf>
    <xf numFmtId="180" fontId="4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0" fontId="7" fillId="0" borderId="42" xfId="0" applyNumberFormat="1" applyFont="1" applyBorder="1" applyAlignment="1">
      <alignment horizontal="center" vertical="center" wrapText="1"/>
    </xf>
    <xf numFmtId="180" fontId="6" fillId="0" borderId="7" xfId="0" applyNumberFormat="1" applyFont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center" vertical="center" wrapText="1"/>
    </xf>
    <xf numFmtId="56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 quotePrefix="1">
      <alignment horizontal="center" vertical="center"/>
    </xf>
    <xf numFmtId="1" fontId="25" fillId="0" borderId="4" xfId="0" applyNumberFormat="1" applyFont="1" applyFill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justify" vertical="center"/>
    </xf>
    <xf numFmtId="0" fontId="31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/>
    </xf>
    <xf numFmtId="180" fontId="7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 wrapText="1"/>
    </xf>
    <xf numFmtId="180" fontId="7" fillId="0" borderId="4" xfId="0" applyNumberFormat="1" applyFont="1" applyBorder="1" applyAlignment="1">
      <alignment horizontal="center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180" fontId="17" fillId="0" borderId="4" xfId="0" applyNumberFormat="1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180" fontId="24" fillId="0" borderId="4" xfId="0" applyNumberFormat="1" applyFont="1" applyBorder="1" applyAlignment="1">
      <alignment horizontal="center" vertical="center" wrapText="1"/>
    </xf>
    <xf numFmtId="180" fontId="18" fillId="0" borderId="4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80" fontId="7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0" fontId="16" fillId="0" borderId="2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180" fontId="36" fillId="0" borderId="16" xfId="0" applyNumberFormat="1" applyFont="1" applyBorder="1" applyAlignment="1">
      <alignment horizontal="left" vertical="center"/>
    </xf>
    <xf numFmtId="0" fontId="36" fillId="0" borderId="7" xfId="0" applyNumberFormat="1" applyFont="1" applyFill="1" applyBorder="1" applyAlignment="1">
      <alignment vertical="center" wrapText="1"/>
    </xf>
    <xf numFmtId="180" fontId="6" fillId="0" borderId="4" xfId="0" applyNumberFormat="1" applyFont="1" applyBorder="1" applyAlignment="1">
      <alignment horizontal="left" vertical="center" wrapText="1"/>
    </xf>
    <xf numFmtId="180" fontId="27" fillId="2" borderId="16" xfId="0" applyNumberFormat="1" applyFont="1" applyFill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38" fillId="0" borderId="1" xfId="16" applyFont="1" applyBorder="1" applyAlignment="1">
      <alignment vertical="center"/>
    </xf>
    <xf numFmtId="0" fontId="39" fillId="0" borderId="1" xfId="16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9" fillId="0" borderId="1" xfId="16" applyFont="1" applyBorder="1" applyAlignment="1">
      <alignment vertical="center"/>
    </xf>
    <xf numFmtId="180" fontId="7" fillId="0" borderId="1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41" fillId="0" borderId="1" xfId="0" applyFont="1" applyBorder="1" applyAlignment="1">
      <alignment horizontal="left" vertical="center" indent="2"/>
    </xf>
    <xf numFmtId="0" fontId="8" fillId="0" borderId="0" xfId="0" applyFont="1" applyAlignment="1">
      <alignment horizontal="left" vertical="center" indent="1"/>
    </xf>
    <xf numFmtId="0" fontId="41" fillId="0" borderId="1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7" fillId="0" borderId="27" xfId="0" applyFont="1" applyBorder="1" applyAlignment="1">
      <alignment vertical="center"/>
    </xf>
    <xf numFmtId="0" fontId="38" fillId="0" borderId="27" xfId="16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5" fillId="0" borderId="41" xfId="0" applyFont="1" applyBorder="1" applyAlignment="1">
      <alignment horizontal="left" vertical="top" wrapText="1"/>
    </xf>
    <xf numFmtId="180" fontId="5" fillId="0" borderId="22" xfId="0" applyNumberFormat="1" applyFont="1" applyBorder="1" applyAlignment="1">
      <alignment horizontal="center" vertical="center" wrapText="1"/>
    </xf>
    <xf numFmtId="180" fontId="5" fillId="0" borderId="3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180" fontId="4" fillId="0" borderId="30" xfId="0" applyNumberFormat="1" applyFont="1" applyBorder="1" applyAlignment="1">
      <alignment horizontal="left" vertical="center" wrapText="1"/>
    </xf>
    <xf numFmtId="180" fontId="4" fillId="0" borderId="35" xfId="0" applyNumberFormat="1" applyFont="1" applyBorder="1" applyAlignment="1">
      <alignment horizontal="left" vertical="center"/>
    </xf>
    <xf numFmtId="180" fontId="5" fillId="0" borderId="37" xfId="0" applyNumberFormat="1" applyFont="1" applyBorder="1" applyAlignment="1" quotePrefix="1">
      <alignment horizontal="center" vertical="center"/>
    </xf>
    <xf numFmtId="180" fontId="5" fillId="0" borderId="38" xfId="0" applyNumberFormat="1" applyFont="1" applyBorder="1" applyAlignment="1" quotePrefix="1">
      <alignment horizontal="center" vertical="center"/>
    </xf>
    <xf numFmtId="180" fontId="5" fillId="0" borderId="21" xfId="0" applyNumberFormat="1" applyFont="1" applyBorder="1" applyAlignment="1">
      <alignment horizontal="left" vertical="center" wrapText="1"/>
    </xf>
    <xf numFmtId="180" fontId="5" fillId="0" borderId="39" xfId="0" applyNumberFormat="1" applyFont="1" applyBorder="1" applyAlignment="1">
      <alignment horizontal="left" vertical="center" wrapText="1"/>
    </xf>
    <xf numFmtId="180" fontId="4" fillId="0" borderId="22" xfId="0" applyNumberFormat="1" applyFont="1" applyBorder="1" applyAlignment="1">
      <alignment horizontal="center" vertical="center" wrapText="1"/>
    </xf>
    <xf numFmtId="180" fontId="4" fillId="0" borderId="34" xfId="0" applyNumberFormat="1" applyFont="1" applyBorder="1" applyAlignment="1">
      <alignment horizontal="center" vertical="center" wrapText="1"/>
    </xf>
    <xf numFmtId="180" fontId="5" fillId="0" borderId="34" xfId="0" applyNumberFormat="1" applyFont="1" applyBorder="1" applyAlignment="1">
      <alignment horizontal="left" vertical="center" wrapText="1"/>
    </xf>
    <xf numFmtId="180" fontId="4" fillId="0" borderId="34" xfId="0" applyNumberFormat="1" applyFont="1" applyBorder="1" applyAlignment="1">
      <alignment horizontal="left" vertical="center" wrapText="1"/>
    </xf>
    <xf numFmtId="180" fontId="5" fillId="0" borderId="22" xfId="0" applyNumberFormat="1" applyFont="1" applyBorder="1" applyAlignment="1">
      <alignment horizontal="left" vertical="center" wrapText="1"/>
    </xf>
    <xf numFmtId="180" fontId="5" fillId="0" borderId="28" xfId="0" applyNumberFormat="1" applyFont="1" applyBorder="1" applyAlignment="1">
      <alignment horizontal="left" vertical="center" wrapText="1"/>
    </xf>
    <xf numFmtId="180" fontId="5" fillId="0" borderId="36" xfId="0" applyNumberFormat="1" applyFont="1" applyBorder="1" applyAlignment="1" quotePrefix="1">
      <alignment horizontal="center" vertical="center"/>
    </xf>
    <xf numFmtId="180" fontId="5" fillId="0" borderId="29" xfId="0" applyNumberFormat="1" applyFont="1" applyBorder="1" applyAlignment="1">
      <alignment horizontal="left" vertical="center" wrapText="1"/>
    </xf>
    <xf numFmtId="180" fontId="5" fillId="0" borderId="42" xfId="0" applyNumberFormat="1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33" xfId="0" applyNumberFormat="1" applyFont="1" applyBorder="1" applyAlignment="1">
      <alignment horizontal="center" vertical="center" wrapText="1"/>
    </xf>
    <xf numFmtId="180" fontId="4" fillId="0" borderId="29" xfId="0" applyNumberFormat="1" applyFont="1" applyBorder="1" applyAlignment="1">
      <alignment horizontal="left" vertical="center" wrapText="1"/>
    </xf>
    <xf numFmtId="180" fontId="4" fillId="0" borderId="31" xfId="0" applyNumberFormat="1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left" vertical="center" wrapText="1"/>
    </xf>
    <xf numFmtId="180" fontId="5" fillId="0" borderId="31" xfId="0" applyNumberFormat="1" applyFont="1" applyBorder="1" applyAlignment="1">
      <alignment horizontal="left" vertical="center" wrapText="1"/>
    </xf>
    <xf numFmtId="180" fontId="5" fillId="0" borderId="1" xfId="0" applyNumberFormat="1" applyFont="1" applyBorder="1" applyAlignment="1">
      <alignment horizontal="left" vertical="center" wrapText="1"/>
    </xf>
    <xf numFmtId="180" fontId="4" fillId="0" borderId="33" xfId="0" applyNumberFormat="1" applyFont="1" applyBorder="1" applyAlignment="1">
      <alignment horizontal="left" vertical="center" wrapText="1"/>
    </xf>
    <xf numFmtId="180" fontId="5" fillId="0" borderId="33" xfId="0" applyNumberFormat="1" applyFont="1" applyBorder="1" applyAlignment="1">
      <alignment horizontal="left" vertical="center" wrapText="1"/>
    </xf>
    <xf numFmtId="180" fontId="4" fillId="0" borderId="22" xfId="0" applyNumberFormat="1" applyFont="1" applyBorder="1" applyAlignment="1">
      <alignment horizontal="left" vertical="center" wrapText="1"/>
    </xf>
    <xf numFmtId="180" fontId="4" fillId="0" borderId="28" xfId="0" applyNumberFormat="1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 quotePrefix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 shrinkToFit="1"/>
    </xf>
    <xf numFmtId="180" fontId="5" fillId="0" borderId="3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left" vertical="center" wrapText="1"/>
    </xf>
    <xf numFmtId="180" fontId="5" fillId="0" borderId="3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180" fontId="4" fillId="0" borderId="17" xfId="0" applyNumberFormat="1" applyFont="1" applyBorder="1" applyAlignment="1">
      <alignment horizontal="left" vertical="center"/>
    </xf>
    <xf numFmtId="180" fontId="5" fillId="0" borderId="25" xfId="0" applyNumberFormat="1" applyFont="1" applyBorder="1" applyAlignment="1">
      <alignment horizontal="left" vertical="center"/>
    </xf>
    <xf numFmtId="180" fontId="5" fillId="0" borderId="18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left" vertical="center"/>
    </xf>
    <xf numFmtId="180" fontId="5" fillId="0" borderId="25" xfId="0" applyNumberFormat="1" applyFont="1" applyFill="1" applyBorder="1" applyAlignment="1">
      <alignment horizontal="left" vertical="center"/>
    </xf>
    <xf numFmtId="180" fontId="5" fillId="0" borderId="18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80" fontId="4" fillId="0" borderId="30" xfId="0" applyNumberFormat="1" applyFont="1" applyFill="1" applyBorder="1" applyAlignment="1">
      <alignment horizontal="left" vertical="center"/>
    </xf>
    <xf numFmtId="180" fontId="5" fillId="0" borderId="35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180" fontId="5" fillId="0" borderId="32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80" fontId="4" fillId="0" borderId="51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 wrapText="1" shrinkToFit="1"/>
    </xf>
    <xf numFmtId="0" fontId="5" fillId="5" borderId="53" xfId="0" applyFont="1" applyFill="1" applyBorder="1" applyAlignment="1">
      <alignment horizontal="left" vertical="center" wrapText="1" shrinkToFit="1"/>
    </xf>
    <xf numFmtId="0" fontId="4" fillId="5" borderId="22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180" fontId="5" fillId="0" borderId="42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left" vertical="center"/>
    </xf>
    <xf numFmtId="180" fontId="5" fillId="0" borderId="42" xfId="0" applyNumberFormat="1" applyFont="1" applyBorder="1" applyAlignment="1">
      <alignment horizontal="left" vertical="center"/>
    </xf>
    <xf numFmtId="180" fontId="4" fillId="0" borderId="30" xfId="0" applyNumberFormat="1" applyFont="1" applyBorder="1" applyAlignment="1">
      <alignment horizontal="left" vertical="center"/>
    </xf>
    <xf numFmtId="0" fontId="40" fillId="0" borderId="2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80" fontId="16" fillId="0" borderId="2" xfId="0" applyNumberFormat="1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91050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352425</xdr:colOff>
      <xdr:row>1</xdr:row>
      <xdr:rowOff>47625</xdr:rowOff>
    </xdr:from>
    <xdr:to>
      <xdr:col>1</xdr:col>
      <xdr:colOff>1123950</xdr:colOff>
      <xdr:row>1</xdr:row>
      <xdr:rowOff>219075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1047750" y="2667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5</xdr:col>
      <xdr:colOff>352425</xdr:colOff>
      <xdr:row>1</xdr:row>
      <xdr:rowOff>47625</xdr:rowOff>
    </xdr:from>
    <xdr:to>
      <xdr:col>5</xdr:col>
      <xdr:colOff>1123950</xdr:colOff>
      <xdr:row>1</xdr:row>
      <xdr:rowOff>219075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4314825" y="2667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5</xdr:col>
      <xdr:colOff>552450</xdr:colOff>
      <xdr:row>17</xdr:row>
      <xdr:rowOff>9525</xdr:rowOff>
    </xdr:from>
    <xdr:to>
      <xdr:col>5</xdr:col>
      <xdr:colOff>1323975</xdr:colOff>
      <xdr:row>17</xdr:row>
      <xdr:rowOff>180975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4514850" y="334327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5</xdr:col>
      <xdr:colOff>428625</xdr:colOff>
      <xdr:row>21</xdr:row>
      <xdr:rowOff>0</xdr:rowOff>
    </xdr:from>
    <xdr:to>
      <xdr:col>5</xdr:col>
      <xdr:colOff>1200150</xdr:colOff>
      <xdr:row>21</xdr:row>
      <xdr:rowOff>171450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4391025" y="409575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1</xdr:col>
      <xdr:colOff>419100</xdr:colOff>
      <xdr:row>21</xdr:row>
      <xdr:rowOff>0</xdr:rowOff>
    </xdr:from>
    <xdr:to>
      <xdr:col>1</xdr:col>
      <xdr:colOff>1190625</xdr:colOff>
      <xdr:row>21</xdr:row>
      <xdr:rowOff>171450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1114425" y="409575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1</xdr:col>
      <xdr:colOff>533400</xdr:colOff>
      <xdr:row>33</xdr:row>
      <xdr:rowOff>0</xdr:rowOff>
    </xdr:from>
    <xdr:to>
      <xdr:col>1</xdr:col>
      <xdr:colOff>1304925</xdr:colOff>
      <xdr:row>33</xdr:row>
      <xdr:rowOff>171450</xdr:rowOff>
    </xdr:to>
    <xdr:sp>
      <xdr:nvSpPr>
        <xdr:cNvPr id="7" name="TextBox 22"/>
        <xdr:cNvSpPr txBox="1">
          <a:spLocks noChangeArrowheads="1"/>
        </xdr:cNvSpPr>
      </xdr:nvSpPr>
      <xdr:spPr>
        <a:xfrm>
          <a:off x="1228725" y="64865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5</xdr:col>
      <xdr:colOff>419100</xdr:colOff>
      <xdr:row>33</xdr:row>
      <xdr:rowOff>0</xdr:rowOff>
    </xdr:from>
    <xdr:to>
      <xdr:col>5</xdr:col>
      <xdr:colOff>1190625</xdr:colOff>
      <xdr:row>33</xdr:row>
      <xdr:rowOff>171450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4381500" y="64865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5</xdr:col>
      <xdr:colOff>1190625</xdr:colOff>
      <xdr:row>40</xdr:row>
      <xdr:rowOff>171450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4381500" y="78200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1</xdr:col>
      <xdr:colOff>619125</xdr:colOff>
      <xdr:row>40</xdr:row>
      <xdr:rowOff>0</xdr:rowOff>
    </xdr:from>
    <xdr:to>
      <xdr:col>1</xdr:col>
      <xdr:colOff>1390650</xdr:colOff>
      <xdr:row>40</xdr:row>
      <xdr:rowOff>171450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1314450" y="78200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1</xdr:col>
      <xdr:colOff>419100</xdr:colOff>
      <xdr:row>45</xdr:row>
      <xdr:rowOff>0</xdr:rowOff>
    </xdr:from>
    <xdr:to>
      <xdr:col>1</xdr:col>
      <xdr:colOff>1190625</xdr:colOff>
      <xdr:row>45</xdr:row>
      <xdr:rowOff>171450</xdr:rowOff>
    </xdr:to>
    <xdr:sp>
      <xdr:nvSpPr>
        <xdr:cNvPr id="11" name="TextBox 26"/>
        <xdr:cNvSpPr txBox="1">
          <a:spLocks noChangeArrowheads="1"/>
        </xdr:cNvSpPr>
      </xdr:nvSpPr>
      <xdr:spPr>
        <a:xfrm>
          <a:off x="1114425" y="87725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  <xdr:twoCellAnchor>
    <xdr:from>
      <xdr:col>5</xdr:col>
      <xdr:colOff>571500</xdr:colOff>
      <xdr:row>47</xdr:row>
      <xdr:rowOff>0</xdr:rowOff>
    </xdr:from>
    <xdr:to>
      <xdr:col>5</xdr:col>
      <xdr:colOff>1343025</xdr:colOff>
      <xdr:row>47</xdr:row>
      <xdr:rowOff>171450</xdr:rowOff>
    </xdr:to>
    <xdr:sp>
      <xdr:nvSpPr>
        <xdr:cNvPr id="12" name="TextBox 27"/>
        <xdr:cNvSpPr txBox="1">
          <a:spLocks noChangeArrowheads="1"/>
        </xdr:cNvSpPr>
      </xdr:nvSpPr>
      <xdr:spPr>
        <a:xfrm>
          <a:off x="4533900" y="91535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レジメン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295275</xdr:rowOff>
    </xdr:to>
    <xdr:sp macro="[0]!Macro1">
      <xdr:nvSpPr>
        <xdr:cNvPr id="1" name="TextBox 1"/>
        <xdr:cNvSpPr txBox="1">
          <a:spLocks noChangeArrowheads="1"/>
        </xdr:cNvSpPr>
      </xdr:nvSpPr>
      <xdr:spPr>
        <a:xfrm>
          <a:off x="9525" y="0"/>
          <a:ext cx="590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目次に戻る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showGridLines="0"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7.625" style="312" customWidth="1"/>
    <col min="2" max="2" width="9.75390625" style="314" customWidth="1"/>
    <col min="3" max="3" width="7.50390625" style="314" customWidth="1"/>
    <col min="4" max="4" width="26.375" style="312" customWidth="1"/>
    <col min="5" max="5" width="20.50390625" style="312" customWidth="1"/>
    <col min="6" max="6" width="10.50390625" style="312" customWidth="1"/>
    <col min="7" max="7" width="14.75390625" style="312" customWidth="1"/>
    <col min="8" max="8" width="7.875" style="313" customWidth="1"/>
    <col min="9" max="9" width="19.75390625" style="312" customWidth="1"/>
    <col min="10" max="10" width="8.875" style="314" customWidth="1"/>
    <col min="11" max="16384" width="9.00390625" style="314" customWidth="1"/>
  </cols>
  <sheetData>
    <row r="1" spans="2:10" ht="21.75" customHeight="1" thickBot="1">
      <c r="B1" s="315" t="s">
        <v>254</v>
      </c>
      <c r="C1" s="315" t="s">
        <v>255</v>
      </c>
      <c r="D1" s="316" t="s">
        <v>0</v>
      </c>
      <c r="E1" s="317" t="s">
        <v>1</v>
      </c>
      <c r="F1" s="240" t="s">
        <v>2</v>
      </c>
      <c r="G1" s="240" t="s">
        <v>256</v>
      </c>
      <c r="H1" s="239" t="s">
        <v>252</v>
      </c>
      <c r="I1" s="240" t="s">
        <v>257</v>
      </c>
      <c r="J1" s="318" t="s">
        <v>258</v>
      </c>
    </row>
    <row r="2" spans="1:10" ht="21.75" customHeight="1" thickBot="1">
      <c r="A2" s="312" t="s">
        <v>259</v>
      </c>
      <c r="B2" s="595" t="s">
        <v>260</v>
      </c>
      <c r="C2" s="595">
        <v>1</v>
      </c>
      <c r="D2" s="596" t="s">
        <v>261</v>
      </c>
      <c r="E2" s="319" t="s">
        <v>262</v>
      </c>
      <c r="F2" s="320" t="s">
        <v>263</v>
      </c>
      <c r="G2" s="319" t="s">
        <v>264</v>
      </c>
      <c r="H2" s="597" t="s">
        <v>253</v>
      </c>
      <c r="I2" s="321" t="s">
        <v>265</v>
      </c>
      <c r="J2" s="322" t="s">
        <v>266</v>
      </c>
    </row>
    <row r="3" spans="2:10" ht="21.75" customHeight="1" thickBot="1">
      <c r="B3" s="595"/>
      <c r="C3" s="595"/>
      <c r="D3" s="596"/>
      <c r="E3" s="323" t="s">
        <v>267</v>
      </c>
      <c r="F3" s="324" t="s">
        <v>268</v>
      </c>
      <c r="G3" s="323" t="s">
        <v>269</v>
      </c>
      <c r="H3" s="597"/>
      <c r="I3" s="325" t="s">
        <v>270</v>
      </c>
      <c r="J3" s="326" t="s">
        <v>271</v>
      </c>
    </row>
    <row r="4" spans="2:10" ht="21.75" customHeight="1" thickBot="1">
      <c r="B4" s="595"/>
      <c r="C4" s="595"/>
      <c r="D4" s="596"/>
      <c r="E4" s="323" t="s">
        <v>267</v>
      </c>
      <c r="F4" s="324" t="s">
        <v>272</v>
      </c>
      <c r="G4" s="323" t="s">
        <v>273</v>
      </c>
      <c r="H4" s="597"/>
      <c r="I4" s="327"/>
      <c r="J4" s="326" t="s">
        <v>274</v>
      </c>
    </row>
    <row r="5" spans="2:10" ht="21.75" customHeight="1" thickBot="1">
      <c r="B5" s="595"/>
      <c r="C5" s="595"/>
      <c r="D5" s="596"/>
      <c r="E5" s="328" t="s">
        <v>275</v>
      </c>
      <c r="F5" s="329" t="s">
        <v>276</v>
      </c>
      <c r="G5" s="328" t="s">
        <v>264</v>
      </c>
      <c r="H5" s="597"/>
      <c r="I5" s="330"/>
      <c r="J5" s="331"/>
    </row>
    <row r="6" spans="2:10" ht="21.75" customHeight="1" thickBot="1">
      <c r="B6" s="595" t="s">
        <v>277</v>
      </c>
      <c r="C6" s="595">
        <v>2</v>
      </c>
      <c r="D6" s="596" t="s">
        <v>278</v>
      </c>
      <c r="E6" s="319" t="s">
        <v>262</v>
      </c>
      <c r="F6" s="320" t="s">
        <v>279</v>
      </c>
      <c r="G6" s="319" t="s">
        <v>264</v>
      </c>
      <c r="H6" s="597" t="s">
        <v>253</v>
      </c>
      <c r="I6" s="321" t="s">
        <v>265</v>
      </c>
      <c r="J6" s="322" t="s">
        <v>266</v>
      </c>
    </row>
    <row r="7" spans="2:10" ht="21.75" customHeight="1" thickBot="1">
      <c r="B7" s="595"/>
      <c r="C7" s="595"/>
      <c r="D7" s="596"/>
      <c r="E7" s="323" t="s">
        <v>267</v>
      </c>
      <c r="F7" s="324" t="s">
        <v>280</v>
      </c>
      <c r="G7" s="323" t="s">
        <v>269</v>
      </c>
      <c r="H7" s="597"/>
      <c r="I7" s="325" t="s">
        <v>270</v>
      </c>
      <c r="J7" s="326" t="s">
        <v>271</v>
      </c>
    </row>
    <row r="8" spans="2:10" ht="21.75" customHeight="1" thickBot="1">
      <c r="B8" s="595"/>
      <c r="C8" s="595"/>
      <c r="D8" s="596"/>
      <c r="E8" s="323" t="s">
        <v>267</v>
      </c>
      <c r="F8" s="324" t="s">
        <v>281</v>
      </c>
      <c r="G8" s="323" t="s">
        <v>273</v>
      </c>
      <c r="H8" s="597"/>
      <c r="I8" s="327"/>
      <c r="J8" s="326" t="s">
        <v>274</v>
      </c>
    </row>
    <row r="9" spans="2:10" ht="21.75" customHeight="1" thickBot="1">
      <c r="B9" s="595"/>
      <c r="C9" s="595"/>
      <c r="D9" s="596"/>
      <c r="E9" s="328" t="s">
        <v>275</v>
      </c>
      <c r="F9" s="329" t="s">
        <v>276</v>
      </c>
      <c r="G9" s="328" t="s">
        <v>264</v>
      </c>
      <c r="H9" s="597"/>
      <c r="I9" s="330"/>
      <c r="J9" s="331"/>
    </row>
    <row r="10" spans="2:10" ht="21.75" customHeight="1" thickBot="1">
      <c r="B10" s="595" t="s">
        <v>282</v>
      </c>
      <c r="C10" s="595">
        <v>3</v>
      </c>
      <c r="D10" s="596" t="s">
        <v>283</v>
      </c>
      <c r="E10" s="319" t="s">
        <v>262</v>
      </c>
      <c r="F10" s="320" t="s">
        <v>284</v>
      </c>
      <c r="G10" s="319" t="s">
        <v>264</v>
      </c>
      <c r="H10" s="597" t="s">
        <v>253</v>
      </c>
      <c r="I10" s="321" t="s">
        <v>265</v>
      </c>
      <c r="J10" s="322" t="s">
        <v>266</v>
      </c>
    </row>
    <row r="11" spans="2:10" ht="21.75" customHeight="1" thickBot="1">
      <c r="B11" s="595"/>
      <c r="C11" s="595"/>
      <c r="D11" s="596"/>
      <c r="E11" s="323" t="s">
        <v>267</v>
      </c>
      <c r="F11" s="324" t="s">
        <v>280</v>
      </c>
      <c r="G11" s="323" t="s">
        <v>269</v>
      </c>
      <c r="H11" s="597"/>
      <c r="I11" s="325" t="s">
        <v>270</v>
      </c>
      <c r="J11" s="326" t="s">
        <v>271</v>
      </c>
    </row>
    <row r="12" spans="2:10" ht="21.75" customHeight="1" thickBot="1">
      <c r="B12" s="595"/>
      <c r="C12" s="595"/>
      <c r="D12" s="596"/>
      <c r="E12" s="323" t="s">
        <v>267</v>
      </c>
      <c r="F12" s="324" t="s">
        <v>281</v>
      </c>
      <c r="G12" s="323" t="s">
        <v>273</v>
      </c>
      <c r="H12" s="597"/>
      <c r="I12" s="327"/>
      <c r="J12" s="326" t="s">
        <v>274</v>
      </c>
    </row>
    <row r="13" spans="2:10" ht="21.75" customHeight="1" thickBot="1">
      <c r="B13" s="595"/>
      <c r="C13" s="595"/>
      <c r="D13" s="596"/>
      <c r="E13" s="328" t="s">
        <v>275</v>
      </c>
      <c r="F13" s="329" t="s">
        <v>276</v>
      </c>
      <c r="G13" s="328" t="s">
        <v>264</v>
      </c>
      <c r="H13" s="597"/>
      <c r="I13" s="330"/>
      <c r="J13" s="331"/>
    </row>
    <row r="14" spans="2:10" ht="21.75" customHeight="1" thickBot="1">
      <c r="B14" s="595" t="s">
        <v>285</v>
      </c>
      <c r="C14" s="595">
        <v>4</v>
      </c>
      <c r="D14" s="596" t="s">
        <v>286</v>
      </c>
      <c r="E14" s="319" t="s">
        <v>262</v>
      </c>
      <c r="F14" s="320" t="s">
        <v>287</v>
      </c>
      <c r="G14" s="319" t="s">
        <v>264</v>
      </c>
      <c r="H14" s="597" t="s">
        <v>253</v>
      </c>
      <c r="I14" s="321" t="s">
        <v>265</v>
      </c>
      <c r="J14" s="322" t="s">
        <v>266</v>
      </c>
    </row>
    <row r="15" spans="2:10" ht="21.75" customHeight="1" thickBot="1">
      <c r="B15" s="595"/>
      <c r="C15" s="595"/>
      <c r="D15" s="596"/>
      <c r="E15" s="323" t="s">
        <v>267</v>
      </c>
      <c r="F15" s="324" t="s">
        <v>288</v>
      </c>
      <c r="G15" s="323" t="s">
        <v>269</v>
      </c>
      <c r="H15" s="597"/>
      <c r="I15" s="325" t="s">
        <v>270</v>
      </c>
      <c r="J15" s="326" t="s">
        <v>271</v>
      </c>
    </row>
    <row r="16" spans="2:10" ht="21.75" customHeight="1" thickBot="1">
      <c r="B16" s="595"/>
      <c r="C16" s="595"/>
      <c r="D16" s="596"/>
      <c r="E16" s="323" t="s">
        <v>267</v>
      </c>
      <c r="F16" s="324" t="s">
        <v>289</v>
      </c>
      <c r="G16" s="323" t="s">
        <v>273</v>
      </c>
      <c r="H16" s="597"/>
      <c r="I16" s="327"/>
      <c r="J16" s="326" t="s">
        <v>274</v>
      </c>
    </row>
    <row r="17" spans="2:10" ht="21.75" customHeight="1" thickBot="1">
      <c r="B17" s="595"/>
      <c r="C17" s="595"/>
      <c r="D17" s="596"/>
      <c r="E17" s="328" t="s">
        <v>275</v>
      </c>
      <c r="F17" s="329" t="s">
        <v>276</v>
      </c>
      <c r="G17" s="328" t="s">
        <v>264</v>
      </c>
      <c r="H17" s="597"/>
      <c r="I17" s="330"/>
      <c r="J17" s="331"/>
    </row>
    <row r="18" spans="2:10" ht="21.75" customHeight="1" thickBot="1">
      <c r="B18" s="595" t="s">
        <v>290</v>
      </c>
      <c r="C18" s="595">
        <v>5</v>
      </c>
      <c r="D18" s="596" t="s">
        <v>291</v>
      </c>
      <c r="E18" s="319" t="s">
        <v>262</v>
      </c>
      <c r="F18" s="320" t="s">
        <v>292</v>
      </c>
      <c r="G18" s="319" t="s">
        <v>264</v>
      </c>
      <c r="H18" s="598" t="s">
        <v>253</v>
      </c>
      <c r="I18" s="321" t="s">
        <v>265</v>
      </c>
      <c r="J18" s="322" t="s">
        <v>266</v>
      </c>
    </row>
    <row r="19" spans="2:10" ht="21.75" customHeight="1" thickBot="1">
      <c r="B19" s="595"/>
      <c r="C19" s="595"/>
      <c r="D19" s="596"/>
      <c r="E19" s="323" t="s">
        <v>267</v>
      </c>
      <c r="F19" s="324" t="s">
        <v>288</v>
      </c>
      <c r="G19" s="323" t="s">
        <v>269</v>
      </c>
      <c r="H19" s="599"/>
      <c r="I19" s="325" t="s">
        <v>270</v>
      </c>
      <c r="J19" s="326" t="s">
        <v>271</v>
      </c>
    </row>
    <row r="20" spans="2:10" ht="21.75" customHeight="1" thickBot="1">
      <c r="B20" s="595"/>
      <c r="C20" s="595"/>
      <c r="D20" s="596"/>
      <c r="E20" s="323" t="s">
        <v>267</v>
      </c>
      <c r="F20" s="324" t="s">
        <v>289</v>
      </c>
      <c r="G20" s="323" t="s">
        <v>273</v>
      </c>
      <c r="H20" s="599"/>
      <c r="I20" s="327"/>
      <c r="J20" s="326" t="s">
        <v>274</v>
      </c>
    </row>
    <row r="21" spans="2:10" ht="21.75" customHeight="1" thickBot="1">
      <c r="B21" s="595"/>
      <c r="C21" s="595"/>
      <c r="D21" s="596"/>
      <c r="E21" s="328" t="s">
        <v>275</v>
      </c>
      <c r="F21" s="329" t="s">
        <v>276</v>
      </c>
      <c r="G21" s="328" t="s">
        <v>264</v>
      </c>
      <c r="H21" s="600"/>
      <c r="I21" s="330"/>
      <c r="J21" s="331"/>
    </row>
    <row r="22" spans="2:10" ht="21.75" customHeight="1" thickBot="1">
      <c r="B22" s="595" t="s">
        <v>293</v>
      </c>
      <c r="C22" s="595">
        <v>6</v>
      </c>
      <c r="D22" s="596" t="s">
        <v>294</v>
      </c>
      <c r="E22" s="319" t="s">
        <v>295</v>
      </c>
      <c r="F22" s="320" t="s">
        <v>296</v>
      </c>
      <c r="G22" s="319" t="s">
        <v>264</v>
      </c>
      <c r="H22" s="598" t="s">
        <v>253</v>
      </c>
      <c r="I22" s="321" t="s">
        <v>265</v>
      </c>
      <c r="J22" s="322" t="s">
        <v>266</v>
      </c>
    </row>
    <row r="23" spans="2:10" ht="21.75" customHeight="1" thickBot="1">
      <c r="B23" s="595"/>
      <c r="C23" s="595"/>
      <c r="D23" s="596"/>
      <c r="E23" s="323" t="s">
        <v>267</v>
      </c>
      <c r="F23" s="324" t="s">
        <v>268</v>
      </c>
      <c r="G23" s="323" t="s">
        <v>269</v>
      </c>
      <c r="H23" s="599"/>
      <c r="I23" s="325" t="s">
        <v>270</v>
      </c>
      <c r="J23" s="326" t="s">
        <v>271</v>
      </c>
    </row>
    <row r="24" spans="2:10" ht="21.75" customHeight="1" thickBot="1">
      <c r="B24" s="595"/>
      <c r="C24" s="595"/>
      <c r="D24" s="596"/>
      <c r="E24" s="323" t="s">
        <v>267</v>
      </c>
      <c r="F24" s="324" t="s">
        <v>272</v>
      </c>
      <c r="G24" s="323" t="s">
        <v>273</v>
      </c>
      <c r="H24" s="599"/>
      <c r="I24" s="327"/>
      <c r="J24" s="326" t="s">
        <v>274</v>
      </c>
    </row>
    <row r="25" spans="2:10" ht="21.75" customHeight="1" thickBot="1">
      <c r="B25" s="595"/>
      <c r="C25" s="595"/>
      <c r="D25" s="596"/>
      <c r="E25" s="328" t="s">
        <v>275</v>
      </c>
      <c r="F25" s="329" t="s">
        <v>276</v>
      </c>
      <c r="G25" s="328" t="s">
        <v>264</v>
      </c>
      <c r="H25" s="600"/>
      <c r="I25" s="330"/>
      <c r="J25" s="331"/>
    </row>
    <row r="26" spans="2:10" ht="21.75" customHeight="1" thickBot="1">
      <c r="B26" s="595" t="s">
        <v>297</v>
      </c>
      <c r="C26" s="595">
        <v>7</v>
      </c>
      <c r="D26" s="596" t="s">
        <v>298</v>
      </c>
      <c r="E26" s="319" t="s">
        <v>295</v>
      </c>
      <c r="F26" s="320" t="s">
        <v>299</v>
      </c>
      <c r="G26" s="319" t="s">
        <v>264</v>
      </c>
      <c r="H26" s="598" t="s">
        <v>253</v>
      </c>
      <c r="I26" s="321" t="s">
        <v>265</v>
      </c>
      <c r="J26" s="322" t="s">
        <v>266</v>
      </c>
    </row>
    <row r="27" spans="2:10" ht="21.75" customHeight="1" thickBot="1">
      <c r="B27" s="595"/>
      <c r="C27" s="595"/>
      <c r="D27" s="596"/>
      <c r="E27" s="323" t="s">
        <v>267</v>
      </c>
      <c r="F27" s="324" t="s">
        <v>280</v>
      </c>
      <c r="G27" s="323" t="s">
        <v>269</v>
      </c>
      <c r="H27" s="599"/>
      <c r="I27" s="325" t="s">
        <v>270</v>
      </c>
      <c r="J27" s="326" t="s">
        <v>271</v>
      </c>
    </row>
    <row r="28" spans="2:10" ht="21.75" customHeight="1" thickBot="1">
      <c r="B28" s="595"/>
      <c r="C28" s="595"/>
      <c r="D28" s="596"/>
      <c r="E28" s="323" t="s">
        <v>267</v>
      </c>
      <c r="F28" s="324" t="s">
        <v>281</v>
      </c>
      <c r="G28" s="323" t="s">
        <v>273</v>
      </c>
      <c r="H28" s="599"/>
      <c r="I28" s="327"/>
      <c r="J28" s="326" t="s">
        <v>274</v>
      </c>
    </row>
    <row r="29" spans="2:10" ht="21.75" customHeight="1" thickBot="1">
      <c r="B29" s="595"/>
      <c r="C29" s="595"/>
      <c r="D29" s="596"/>
      <c r="E29" s="328" t="s">
        <v>275</v>
      </c>
      <c r="F29" s="329" t="s">
        <v>276</v>
      </c>
      <c r="G29" s="328" t="s">
        <v>264</v>
      </c>
      <c r="H29" s="600"/>
      <c r="I29" s="330"/>
      <c r="J29" s="331"/>
    </row>
    <row r="30" spans="2:10" ht="21.75" customHeight="1" thickBot="1">
      <c r="B30" s="595" t="s">
        <v>300</v>
      </c>
      <c r="C30" s="595">
        <v>8</v>
      </c>
      <c r="D30" s="596" t="s">
        <v>301</v>
      </c>
      <c r="E30" s="319" t="s">
        <v>295</v>
      </c>
      <c r="F30" s="320" t="s">
        <v>292</v>
      </c>
      <c r="G30" s="319" t="s">
        <v>264</v>
      </c>
      <c r="H30" s="598" t="s">
        <v>253</v>
      </c>
      <c r="I30" s="321" t="s">
        <v>265</v>
      </c>
      <c r="J30" s="322" t="s">
        <v>266</v>
      </c>
    </row>
    <row r="31" spans="2:10" ht="21.75" customHeight="1" thickBot="1">
      <c r="B31" s="595"/>
      <c r="C31" s="595"/>
      <c r="D31" s="596"/>
      <c r="E31" s="323" t="s">
        <v>267</v>
      </c>
      <c r="F31" s="324" t="s">
        <v>288</v>
      </c>
      <c r="G31" s="323" t="s">
        <v>269</v>
      </c>
      <c r="H31" s="599"/>
      <c r="I31" s="325" t="s">
        <v>270</v>
      </c>
      <c r="J31" s="326" t="s">
        <v>271</v>
      </c>
    </row>
    <row r="32" spans="2:10" ht="21.75" customHeight="1" thickBot="1">
      <c r="B32" s="595"/>
      <c r="C32" s="595"/>
      <c r="D32" s="596"/>
      <c r="E32" s="323" t="s">
        <v>267</v>
      </c>
      <c r="F32" s="324" t="s">
        <v>289</v>
      </c>
      <c r="G32" s="323" t="s">
        <v>273</v>
      </c>
      <c r="H32" s="599"/>
      <c r="I32" s="327"/>
      <c r="J32" s="326" t="s">
        <v>274</v>
      </c>
    </row>
    <row r="33" spans="2:10" ht="21.75" customHeight="1" thickBot="1">
      <c r="B33" s="595"/>
      <c r="C33" s="595"/>
      <c r="D33" s="596"/>
      <c r="E33" s="328" t="s">
        <v>275</v>
      </c>
      <c r="F33" s="329" t="s">
        <v>276</v>
      </c>
      <c r="G33" s="328" t="s">
        <v>264</v>
      </c>
      <c r="H33" s="600"/>
      <c r="I33" s="330"/>
      <c r="J33" s="331"/>
    </row>
    <row r="34" spans="2:10" ht="21.75" customHeight="1" thickBot="1">
      <c r="B34" s="595" t="s">
        <v>302</v>
      </c>
      <c r="C34" s="595">
        <v>9</v>
      </c>
      <c r="D34" s="601" t="s">
        <v>303</v>
      </c>
      <c r="E34" s="602" t="s">
        <v>267</v>
      </c>
      <c r="F34" s="604" t="s">
        <v>304</v>
      </c>
      <c r="G34" s="321" t="s">
        <v>305</v>
      </c>
      <c r="H34" s="598" t="s">
        <v>306</v>
      </c>
      <c r="I34" s="321" t="s">
        <v>307</v>
      </c>
      <c r="J34" s="322" t="s">
        <v>266</v>
      </c>
    </row>
    <row r="35" spans="2:10" ht="21.75" customHeight="1" thickBot="1">
      <c r="B35" s="595"/>
      <c r="C35" s="595"/>
      <c r="D35" s="601"/>
      <c r="E35" s="603"/>
      <c r="F35" s="605"/>
      <c r="G35" s="332" t="s">
        <v>308</v>
      </c>
      <c r="H35" s="599"/>
      <c r="I35" s="325" t="s">
        <v>265</v>
      </c>
      <c r="J35" s="326" t="s">
        <v>271</v>
      </c>
    </row>
    <row r="36" spans="2:10" ht="21.75" customHeight="1" thickBot="1">
      <c r="B36" s="595"/>
      <c r="C36" s="595"/>
      <c r="D36" s="601"/>
      <c r="E36" s="603" t="s">
        <v>275</v>
      </c>
      <c r="F36" s="605" t="s">
        <v>309</v>
      </c>
      <c r="G36" s="333" t="s">
        <v>310</v>
      </c>
      <c r="H36" s="599"/>
      <c r="I36" s="325" t="s">
        <v>270</v>
      </c>
      <c r="J36" s="326" t="s">
        <v>274</v>
      </c>
    </row>
    <row r="37" spans="2:10" ht="21.75" customHeight="1" thickBot="1">
      <c r="B37" s="595"/>
      <c r="C37" s="595"/>
      <c r="D37" s="601"/>
      <c r="E37" s="606"/>
      <c r="F37" s="607"/>
      <c r="G37" s="334" t="s">
        <v>311</v>
      </c>
      <c r="H37" s="600"/>
      <c r="I37" s="330"/>
      <c r="J37" s="331"/>
    </row>
    <row r="38" spans="2:10" ht="21.75" customHeight="1" thickBot="1">
      <c r="B38" s="595" t="s">
        <v>312</v>
      </c>
      <c r="C38" s="595">
        <v>10</v>
      </c>
      <c r="D38" s="601" t="s">
        <v>313</v>
      </c>
      <c r="E38" s="335" t="s">
        <v>267</v>
      </c>
      <c r="F38" s="332" t="s">
        <v>314</v>
      </c>
      <c r="G38" s="335" t="s">
        <v>269</v>
      </c>
      <c r="H38" s="598" t="s">
        <v>253</v>
      </c>
      <c r="I38" s="321" t="s">
        <v>307</v>
      </c>
      <c r="J38" s="322" t="s">
        <v>266</v>
      </c>
    </row>
    <row r="39" spans="2:10" ht="21.75" customHeight="1" thickBot="1">
      <c r="B39" s="595"/>
      <c r="C39" s="595"/>
      <c r="D39" s="601"/>
      <c r="E39" s="323" t="s">
        <v>267</v>
      </c>
      <c r="F39" s="324" t="s">
        <v>315</v>
      </c>
      <c r="G39" s="323" t="s">
        <v>273</v>
      </c>
      <c r="H39" s="599"/>
      <c r="I39" s="325" t="s">
        <v>265</v>
      </c>
      <c r="J39" s="326" t="s">
        <v>271</v>
      </c>
    </row>
    <row r="40" spans="2:10" ht="21.75" customHeight="1" thickBot="1">
      <c r="B40" s="595"/>
      <c r="C40" s="595"/>
      <c r="D40" s="601"/>
      <c r="E40" s="328" t="s">
        <v>275</v>
      </c>
      <c r="F40" s="329" t="s">
        <v>276</v>
      </c>
      <c r="G40" s="328" t="s">
        <v>264</v>
      </c>
      <c r="H40" s="600"/>
      <c r="I40" s="336" t="s">
        <v>270</v>
      </c>
      <c r="J40" s="337" t="s">
        <v>274</v>
      </c>
    </row>
    <row r="41" spans="1:10" ht="21.75" customHeight="1" thickBot="1">
      <c r="A41" s="312" t="s">
        <v>316</v>
      </c>
      <c r="B41" s="595" t="s">
        <v>317</v>
      </c>
      <c r="C41" s="595">
        <v>1</v>
      </c>
      <c r="D41" s="596" t="s">
        <v>318</v>
      </c>
      <c r="E41" s="608" t="s">
        <v>262</v>
      </c>
      <c r="F41" s="593" t="s">
        <v>319</v>
      </c>
      <c r="G41" s="608" t="s">
        <v>320</v>
      </c>
      <c r="H41" s="598" t="s">
        <v>721</v>
      </c>
      <c r="I41" s="321" t="s">
        <v>321</v>
      </c>
      <c r="J41" s="338" t="s">
        <v>266</v>
      </c>
    </row>
    <row r="42" spans="2:10" ht="21.75" customHeight="1" thickBot="1">
      <c r="B42" s="595"/>
      <c r="C42" s="595"/>
      <c r="D42" s="596"/>
      <c r="E42" s="609"/>
      <c r="F42" s="594"/>
      <c r="G42" s="609"/>
      <c r="H42" s="599"/>
      <c r="I42" s="325" t="s">
        <v>322</v>
      </c>
      <c r="J42" s="339" t="s">
        <v>271</v>
      </c>
    </row>
    <row r="43" spans="2:10" ht="21.75" customHeight="1" thickBot="1">
      <c r="B43" s="595"/>
      <c r="C43" s="595"/>
      <c r="D43" s="596"/>
      <c r="E43" s="592"/>
      <c r="F43" s="591"/>
      <c r="G43" s="592"/>
      <c r="H43" s="600"/>
      <c r="I43" s="334"/>
      <c r="J43" s="340" t="s">
        <v>274</v>
      </c>
    </row>
    <row r="44" spans="2:10" ht="21.75" customHeight="1" thickBot="1">
      <c r="B44" s="595" t="s">
        <v>323</v>
      </c>
      <c r="C44" s="595">
        <v>2</v>
      </c>
      <c r="D44" s="596" t="s">
        <v>324</v>
      </c>
      <c r="E44" s="608" t="s">
        <v>325</v>
      </c>
      <c r="F44" s="593" t="s">
        <v>326</v>
      </c>
      <c r="G44" s="608" t="s">
        <v>327</v>
      </c>
      <c r="H44" s="598" t="s">
        <v>328</v>
      </c>
      <c r="I44" s="593" t="s">
        <v>329</v>
      </c>
      <c r="J44" s="338" t="s">
        <v>266</v>
      </c>
    </row>
    <row r="45" spans="2:10" ht="21.75" customHeight="1" thickBot="1">
      <c r="B45" s="595"/>
      <c r="C45" s="595"/>
      <c r="D45" s="596"/>
      <c r="E45" s="609"/>
      <c r="F45" s="594"/>
      <c r="G45" s="609"/>
      <c r="H45" s="599"/>
      <c r="I45" s="594"/>
      <c r="J45" s="339" t="s">
        <v>271</v>
      </c>
    </row>
    <row r="46" spans="2:10" ht="21.75" customHeight="1" thickBot="1">
      <c r="B46" s="595"/>
      <c r="C46" s="595"/>
      <c r="D46" s="596"/>
      <c r="E46" s="592"/>
      <c r="F46" s="591"/>
      <c r="G46" s="592"/>
      <c r="H46" s="600"/>
      <c r="I46" s="591"/>
      <c r="J46" s="340" t="s">
        <v>274</v>
      </c>
    </row>
    <row r="47" spans="1:10" ht="21.75" customHeight="1" thickBot="1">
      <c r="A47" s="312" t="s">
        <v>330</v>
      </c>
      <c r="B47" s="595" t="s">
        <v>331</v>
      </c>
      <c r="C47" s="595">
        <v>1</v>
      </c>
      <c r="D47" s="596" t="s">
        <v>332</v>
      </c>
      <c r="E47" s="608" t="s">
        <v>333</v>
      </c>
      <c r="F47" s="593" t="s">
        <v>334</v>
      </c>
      <c r="G47" s="608" t="s">
        <v>327</v>
      </c>
      <c r="H47" s="598" t="s">
        <v>723</v>
      </c>
      <c r="I47" s="321" t="s">
        <v>335</v>
      </c>
      <c r="J47" s="338" t="s">
        <v>266</v>
      </c>
    </row>
    <row r="48" spans="2:10" ht="21.75" customHeight="1" thickBot="1">
      <c r="B48" s="595"/>
      <c r="C48" s="595"/>
      <c r="D48" s="596"/>
      <c r="E48" s="609"/>
      <c r="F48" s="594"/>
      <c r="G48" s="609"/>
      <c r="H48" s="599"/>
      <c r="I48" s="341" t="s">
        <v>336</v>
      </c>
      <c r="J48" s="339" t="s">
        <v>271</v>
      </c>
    </row>
    <row r="49" spans="2:10" ht="21.75" customHeight="1" thickBot="1">
      <c r="B49" s="595"/>
      <c r="C49" s="595"/>
      <c r="D49" s="596"/>
      <c r="E49" s="592"/>
      <c r="F49" s="591"/>
      <c r="G49" s="592"/>
      <c r="H49" s="600"/>
      <c r="I49" s="336" t="s">
        <v>337</v>
      </c>
      <c r="J49" s="340" t="s">
        <v>274</v>
      </c>
    </row>
    <row r="50" spans="1:10" ht="21.75" customHeight="1" thickBot="1">
      <c r="A50" s="312" t="s">
        <v>338</v>
      </c>
      <c r="B50" s="595" t="s">
        <v>339</v>
      </c>
      <c r="C50" s="595">
        <v>1</v>
      </c>
      <c r="D50" s="596" t="s">
        <v>340</v>
      </c>
      <c r="E50" s="608" t="s">
        <v>341</v>
      </c>
      <c r="F50" s="593" t="s">
        <v>342</v>
      </c>
      <c r="G50" s="608" t="s">
        <v>264</v>
      </c>
      <c r="H50" s="598" t="s">
        <v>724</v>
      </c>
      <c r="I50" s="321" t="s">
        <v>344</v>
      </c>
      <c r="J50" s="583" t="s">
        <v>345</v>
      </c>
    </row>
    <row r="51" spans="2:10" ht="21.75" customHeight="1" thickBot="1">
      <c r="B51" s="595"/>
      <c r="C51" s="595"/>
      <c r="D51" s="596"/>
      <c r="E51" s="592"/>
      <c r="F51" s="591"/>
      <c r="G51" s="592"/>
      <c r="H51" s="600"/>
      <c r="I51" s="336" t="s">
        <v>346</v>
      </c>
      <c r="J51" s="584"/>
    </row>
    <row r="52" spans="2:10" ht="21.75" customHeight="1" thickBot="1">
      <c r="B52" s="595" t="s">
        <v>347</v>
      </c>
      <c r="C52" s="595">
        <v>2</v>
      </c>
      <c r="D52" s="596" t="s">
        <v>348</v>
      </c>
      <c r="E52" s="608" t="s">
        <v>325</v>
      </c>
      <c r="F52" s="593" t="s">
        <v>349</v>
      </c>
      <c r="G52" s="321" t="s">
        <v>350</v>
      </c>
      <c r="H52" s="598" t="s">
        <v>306</v>
      </c>
      <c r="I52" s="321" t="s">
        <v>344</v>
      </c>
      <c r="J52" s="322" t="s">
        <v>271</v>
      </c>
    </row>
    <row r="53" spans="2:10" ht="21.75" customHeight="1" thickBot="1">
      <c r="B53" s="595"/>
      <c r="C53" s="595"/>
      <c r="D53" s="596"/>
      <c r="E53" s="592"/>
      <c r="F53" s="591"/>
      <c r="G53" s="334" t="s">
        <v>311</v>
      </c>
      <c r="H53" s="600"/>
      <c r="I53" s="336" t="s">
        <v>346</v>
      </c>
      <c r="J53" s="337" t="s">
        <v>351</v>
      </c>
    </row>
    <row r="54" spans="2:10" ht="21.75" customHeight="1">
      <c r="B54" s="585" t="s">
        <v>352</v>
      </c>
      <c r="C54" s="585">
        <v>3</v>
      </c>
      <c r="D54" s="587" t="s">
        <v>353</v>
      </c>
      <c r="E54" s="589" t="s">
        <v>354</v>
      </c>
      <c r="F54" s="573" t="s">
        <v>355</v>
      </c>
      <c r="G54" s="608" t="s">
        <v>264</v>
      </c>
      <c r="H54" s="573" t="s">
        <v>356</v>
      </c>
      <c r="I54" s="321" t="s">
        <v>357</v>
      </c>
      <c r="J54" s="322" t="s">
        <v>271</v>
      </c>
    </row>
    <row r="55" spans="2:10" ht="21.75" customHeight="1" thickBot="1">
      <c r="B55" s="586"/>
      <c r="C55" s="586"/>
      <c r="D55" s="588"/>
      <c r="E55" s="590"/>
      <c r="F55" s="574"/>
      <c r="G55" s="592"/>
      <c r="H55" s="574"/>
      <c r="I55" s="336"/>
      <c r="J55" s="337" t="s">
        <v>351</v>
      </c>
    </row>
    <row r="56" spans="2:10" ht="21.75" customHeight="1">
      <c r="B56" s="585" t="s">
        <v>358</v>
      </c>
      <c r="C56" s="585">
        <v>4</v>
      </c>
      <c r="D56" s="587" t="s">
        <v>359</v>
      </c>
      <c r="E56" s="589" t="s">
        <v>354</v>
      </c>
      <c r="F56" s="573" t="s">
        <v>360</v>
      </c>
      <c r="G56" s="608" t="s">
        <v>264</v>
      </c>
      <c r="H56" s="573" t="s">
        <v>343</v>
      </c>
      <c r="I56" s="321" t="s">
        <v>361</v>
      </c>
      <c r="J56" s="322" t="s">
        <v>271</v>
      </c>
    </row>
    <row r="57" spans="2:10" ht="21.75" customHeight="1" thickBot="1">
      <c r="B57" s="586"/>
      <c r="C57" s="586"/>
      <c r="D57" s="588"/>
      <c r="E57" s="590"/>
      <c r="F57" s="574"/>
      <c r="G57" s="592"/>
      <c r="H57" s="574"/>
      <c r="I57" s="336"/>
      <c r="J57" s="337" t="s">
        <v>351</v>
      </c>
    </row>
    <row r="58" spans="2:10" ht="21.75" customHeight="1" thickBot="1">
      <c r="B58" s="595" t="s">
        <v>362</v>
      </c>
      <c r="C58" s="595">
        <v>5</v>
      </c>
      <c r="D58" s="596" t="s">
        <v>363</v>
      </c>
      <c r="E58" s="608" t="s">
        <v>364</v>
      </c>
      <c r="F58" s="593" t="s">
        <v>366</v>
      </c>
      <c r="G58" s="608" t="s">
        <v>367</v>
      </c>
      <c r="H58" s="597" t="s">
        <v>343</v>
      </c>
      <c r="I58" s="321" t="s">
        <v>368</v>
      </c>
      <c r="J58" s="322" t="s">
        <v>271</v>
      </c>
    </row>
    <row r="59" spans="2:10" ht="21.75" customHeight="1" thickBot="1">
      <c r="B59" s="595"/>
      <c r="C59" s="595"/>
      <c r="D59" s="596"/>
      <c r="E59" s="592"/>
      <c r="F59" s="591"/>
      <c r="G59" s="592"/>
      <c r="H59" s="597"/>
      <c r="I59" s="336" t="s">
        <v>369</v>
      </c>
      <c r="J59" s="337" t="s">
        <v>351</v>
      </c>
    </row>
    <row r="60" spans="2:10" ht="21.75" customHeight="1" thickBot="1">
      <c r="B60" s="578" t="s">
        <v>370</v>
      </c>
      <c r="C60" s="581">
        <v>1</v>
      </c>
      <c r="D60" s="582" t="s">
        <v>371</v>
      </c>
      <c r="E60" s="343" t="s">
        <v>372</v>
      </c>
      <c r="F60" s="344" t="s">
        <v>284</v>
      </c>
      <c r="G60" s="343" t="s">
        <v>264</v>
      </c>
      <c r="H60" s="611" t="s">
        <v>343</v>
      </c>
      <c r="I60" s="345" t="s">
        <v>373</v>
      </c>
      <c r="J60" s="575" t="s">
        <v>345</v>
      </c>
    </row>
    <row r="61" spans="2:10" ht="21.75" customHeight="1" thickBot="1">
      <c r="B61" s="579"/>
      <c r="C61" s="581"/>
      <c r="D61" s="572"/>
      <c r="E61" s="346" t="s">
        <v>374</v>
      </c>
      <c r="F61" s="347" t="s">
        <v>375</v>
      </c>
      <c r="G61" s="346" t="s">
        <v>264</v>
      </c>
      <c r="H61" s="612"/>
      <c r="I61" s="348" t="s">
        <v>376</v>
      </c>
      <c r="J61" s="576"/>
    </row>
    <row r="62" spans="2:10" ht="21.75" customHeight="1" thickBot="1">
      <c r="B62" s="580"/>
      <c r="C62" s="581"/>
      <c r="D62" s="610"/>
      <c r="E62" s="349" t="s">
        <v>267</v>
      </c>
      <c r="F62" s="350" t="s">
        <v>375</v>
      </c>
      <c r="G62" s="349" t="s">
        <v>264</v>
      </c>
      <c r="H62" s="613"/>
      <c r="I62" s="351"/>
      <c r="J62" s="577"/>
    </row>
    <row r="63" spans="2:10" ht="21.75" customHeight="1" thickBot="1">
      <c r="B63" s="578" t="s">
        <v>377</v>
      </c>
      <c r="C63" s="581">
        <v>2</v>
      </c>
      <c r="D63" s="582" t="s">
        <v>378</v>
      </c>
      <c r="E63" s="343" t="s">
        <v>372</v>
      </c>
      <c r="F63" s="344" t="s">
        <v>379</v>
      </c>
      <c r="G63" s="343" t="s">
        <v>264</v>
      </c>
      <c r="H63" s="611" t="s">
        <v>343</v>
      </c>
      <c r="I63" s="345" t="s">
        <v>373</v>
      </c>
      <c r="J63" s="575" t="s">
        <v>345</v>
      </c>
    </row>
    <row r="64" spans="2:10" ht="21.75" customHeight="1" thickBot="1">
      <c r="B64" s="579"/>
      <c r="C64" s="581"/>
      <c r="D64" s="572"/>
      <c r="E64" s="346" t="s">
        <v>374</v>
      </c>
      <c r="F64" s="347" t="s">
        <v>375</v>
      </c>
      <c r="G64" s="346" t="s">
        <v>264</v>
      </c>
      <c r="H64" s="612"/>
      <c r="I64" s="348" t="s">
        <v>376</v>
      </c>
      <c r="J64" s="576"/>
    </row>
    <row r="65" spans="2:10" ht="21.75" customHeight="1" thickBot="1">
      <c r="B65" s="580"/>
      <c r="C65" s="581"/>
      <c r="D65" s="610"/>
      <c r="E65" s="349" t="s">
        <v>267</v>
      </c>
      <c r="F65" s="350" t="s">
        <v>375</v>
      </c>
      <c r="G65" s="349" t="s">
        <v>264</v>
      </c>
      <c r="H65" s="613"/>
      <c r="I65" s="351"/>
      <c r="J65" s="577"/>
    </row>
    <row r="66" spans="2:10" ht="21.75" customHeight="1" thickBot="1">
      <c r="B66" s="578" t="s">
        <v>380</v>
      </c>
      <c r="C66" s="581">
        <v>3</v>
      </c>
      <c r="D66" s="582" t="s">
        <v>381</v>
      </c>
      <c r="E66" s="343" t="s">
        <v>372</v>
      </c>
      <c r="F66" s="344" t="s">
        <v>382</v>
      </c>
      <c r="G66" s="343" t="s">
        <v>264</v>
      </c>
      <c r="H66" s="611" t="s">
        <v>343</v>
      </c>
      <c r="I66" s="345" t="s">
        <v>373</v>
      </c>
      <c r="J66" s="583" t="s">
        <v>345</v>
      </c>
    </row>
    <row r="67" spans="2:10" ht="21.75" customHeight="1" thickBot="1">
      <c r="B67" s="580"/>
      <c r="C67" s="581"/>
      <c r="D67" s="610"/>
      <c r="E67" s="349" t="s">
        <v>374</v>
      </c>
      <c r="F67" s="350" t="s">
        <v>383</v>
      </c>
      <c r="G67" s="349" t="s">
        <v>264</v>
      </c>
      <c r="H67" s="613"/>
      <c r="I67" s="352" t="s">
        <v>376</v>
      </c>
      <c r="J67" s="584"/>
    </row>
    <row r="68" spans="1:10" ht="21.75" customHeight="1" thickBot="1">
      <c r="A68" s="311" t="s">
        <v>384</v>
      </c>
      <c r="B68" s="614" t="s">
        <v>385</v>
      </c>
      <c r="C68" s="615">
        <v>1</v>
      </c>
      <c r="D68" s="355" t="s">
        <v>386</v>
      </c>
      <c r="E68" s="356" t="s">
        <v>387</v>
      </c>
      <c r="F68" s="357" t="s">
        <v>365</v>
      </c>
      <c r="G68" s="356" t="s">
        <v>388</v>
      </c>
      <c r="H68" s="617" t="s">
        <v>343</v>
      </c>
      <c r="I68" s="619" t="s">
        <v>389</v>
      </c>
      <c r="J68" s="621" t="s">
        <v>390</v>
      </c>
    </row>
    <row r="69" spans="2:10" ht="21.75" customHeight="1" thickBot="1">
      <c r="B69" s="614"/>
      <c r="C69" s="616"/>
      <c r="D69" s="360"/>
      <c r="E69" s="361" t="s">
        <v>391</v>
      </c>
      <c r="F69" s="362" t="s">
        <v>392</v>
      </c>
      <c r="G69" s="361" t="s">
        <v>264</v>
      </c>
      <c r="H69" s="618"/>
      <c r="I69" s="620"/>
      <c r="J69" s="577"/>
    </row>
    <row r="70" spans="2:10" ht="21.75" customHeight="1" thickBot="1">
      <c r="B70" s="353" t="s">
        <v>393</v>
      </c>
      <c r="C70" s="359">
        <v>2</v>
      </c>
      <c r="D70" s="360" t="s">
        <v>394</v>
      </c>
      <c r="E70" s="361" t="s">
        <v>395</v>
      </c>
      <c r="F70" s="362" t="s">
        <v>326</v>
      </c>
      <c r="G70" s="361" t="s">
        <v>264</v>
      </c>
      <c r="H70" s="363" t="s">
        <v>343</v>
      </c>
      <c r="I70" s="364" t="s">
        <v>396</v>
      </c>
      <c r="J70" s="365" t="s">
        <v>397</v>
      </c>
    </row>
    <row r="71" spans="2:10" ht="21.75" customHeight="1" thickBot="1">
      <c r="B71" s="614" t="s">
        <v>398</v>
      </c>
      <c r="C71" s="615">
        <v>3</v>
      </c>
      <c r="D71" s="366" t="s">
        <v>399</v>
      </c>
      <c r="E71" s="367" t="s">
        <v>400</v>
      </c>
      <c r="F71" s="368" t="s">
        <v>276</v>
      </c>
      <c r="G71" s="367" t="s">
        <v>264</v>
      </c>
      <c r="H71" s="617" t="s">
        <v>343</v>
      </c>
      <c r="I71" s="619" t="s">
        <v>401</v>
      </c>
      <c r="J71" s="621" t="s">
        <v>397</v>
      </c>
    </row>
    <row r="72" spans="2:10" ht="21.75" customHeight="1" thickBot="1">
      <c r="B72" s="614"/>
      <c r="C72" s="616"/>
      <c r="D72" s="360"/>
      <c r="E72" s="361" t="s">
        <v>402</v>
      </c>
      <c r="F72" s="362" t="s">
        <v>3</v>
      </c>
      <c r="G72" s="361" t="s">
        <v>264</v>
      </c>
      <c r="H72" s="618"/>
      <c r="I72" s="620"/>
      <c r="J72" s="577"/>
    </row>
    <row r="73" spans="2:10" ht="21.75" customHeight="1" thickBot="1">
      <c r="B73" s="614" t="s">
        <v>403</v>
      </c>
      <c r="C73" s="615">
        <v>4</v>
      </c>
      <c r="D73" s="366" t="s">
        <v>404</v>
      </c>
      <c r="E73" s="367" t="s">
        <v>391</v>
      </c>
      <c r="F73" s="368" t="s">
        <v>392</v>
      </c>
      <c r="G73" s="367" t="s">
        <v>732</v>
      </c>
      <c r="H73" s="617" t="s">
        <v>343</v>
      </c>
      <c r="I73" s="619" t="s">
        <v>401</v>
      </c>
      <c r="J73" s="621" t="s">
        <v>397</v>
      </c>
    </row>
    <row r="74" spans="2:10" ht="21.75" customHeight="1" thickBot="1">
      <c r="B74" s="614"/>
      <c r="C74" s="616"/>
      <c r="D74" s="360"/>
      <c r="E74" s="361" t="s">
        <v>405</v>
      </c>
      <c r="F74" s="362" t="s">
        <v>334</v>
      </c>
      <c r="G74" s="361" t="s">
        <v>733</v>
      </c>
      <c r="H74" s="618"/>
      <c r="I74" s="620"/>
      <c r="J74" s="577"/>
    </row>
    <row r="75" spans="2:10" ht="21.75" customHeight="1">
      <c r="B75" s="622">
        <v>826</v>
      </c>
      <c r="C75" s="622">
        <v>1</v>
      </c>
      <c r="D75" s="625" t="s">
        <v>406</v>
      </c>
      <c r="E75" s="319" t="s">
        <v>407</v>
      </c>
      <c r="F75" s="320" t="s">
        <v>296</v>
      </c>
      <c r="G75" s="319" t="s">
        <v>408</v>
      </c>
      <c r="H75" s="598" t="s">
        <v>409</v>
      </c>
      <c r="I75" s="321" t="s">
        <v>410</v>
      </c>
      <c r="J75" s="322" t="s">
        <v>266</v>
      </c>
    </row>
    <row r="76" spans="2:10" ht="21.75" customHeight="1">
      <c r="B76" s="623"/>
      <c r="C76" s="623"/>
      <c r="D76" s="626"/>
      <c r="E76" s="323" t="s">
        <v>411</v>
      </c>
      <c r="F76" s="324" t="s">
        <v>288</v>
      </c>
      <c r="G76" s="323" t="s">
        <v>408</v>
      </c>
      <c r="H76" s="599"/>
      <c r="I76" s="341"/>
      <c r="J76" s="326" t="s">
        <v>271</v>
      </c>
    </row>
    <row r="77" spans="2:10" ht="21.75" customHeight="1">
      <c r="B77" s="623"/>
      <c r="C77" s="623"/>
      <c r="D77" s="626"/>
      <c r="E77" s="323" t="s">
        <v>412</v>
      </c>
      <c r="F77" s="324" t="s">
        <v>314</v>
      </c>
      <c r="G77" s="323" t="s">
        <v>413</v>
      </c>
      <c r="H77" s="599"/>
      <c r="I77" s="341"/>
      <c r="J77" s="326" t="s">
        <v>274</v>
      </c>
    </row>
    <row r="78" spans="2:10" ht="21.75" customHeight="1">
      <c r="B78" s="623"/>
      <c r="C78" s="623"/>
      <c r="D78" s="626"/>
      <c r="E78" s="323" t="s">
        <v>412</v>
      </c>
      <c r="F78" s="324" t="s">
        <v>272</v>
      </c>
      <c r="G78" s="323" t="s">
        <v>414</v>
      </c>
      <c r="H78" s="599"/>
      <c r="I78" s="341"/>
      <c r="J78" s="369"/>
    </row>
    <row r="79" spans="2:10" ht="21.75" customHeight="1" thickBot="1">
      <c r="B79" s="624"/>
      <c r="C79" s="624"/>
      <c r="D79" s="627"/>
      <c r="E79" s="328" t="s">
        <v>415</v>
      </c>
      <c r="F79" s="329" t="s">
        <v>416</v>
      </c>
      <c r="G79" s="328" t="s">
        <v>408</v>
      </c>
      <c r="H79" s="600"/>
      <c r="I79" s="334"/>
      <c r="J79" s="331"/>
    </row>
    <row r="80" spans="2:10" ht="21.75" customHeight="1">
      <c r="B80" s="622">
        <v>827</v>
      </c>
      <c r="C80" s="622">
        <v>2</v>
      </c>
      <c r="D80" s="625" t="s">
        <v>417</v>
      </c>
      <c r="E80" s="370" t="s">
        <v>418</v>
      </c>
      <c r="F80" s="320" t="s">
        <v>319</v>
      </c>
      <c r="G80" s="319" t="s">
        <v>408</v>
      </c>
      <c r="H80" s="598" t="s">
        <v>419</v>
      </c>
      <c r="I80" s="321" t="s">
        <v>410</v>
      </c>
      <c r="J80" s="322" t="s">
        <v>266</v>
      </c>
    </row>
    <row r="81" spans="2:10" ht="21.75" customHeight="1">
      <c r="B81" s="623"/>
      <c r="C81" s="623"/>
      <c r="D81" s="626"/>
      <c r="E81" s="373" t="s">
        <v>411</v>
      </c>
      <c r="F81" s="324" t="s">
        <v>288</v>
      </c>
      <c r="G81" s="323" t="s">
        <v>408</v>
      </c>
      <c r="H81" s="599"/>
      <c r="I81" s="341"/>
      <c r="J81" s="326" t="s">
        <v>271</v>
      </c>
    </row>
    <row r="82" spans="2:10" ht="21.75" customHeight="1">
      <c r="B82" s="623"/>
      <c r="C82" s="623"/>
      <c r="D82" s="626"/>
      <c r="E82" s="323" t="s">
        <v>412</v>
      </c>
      <c r="F82" s="324" t="s">
        <v>314</v>
      </c>
      <c r="G82" s="323" t="s">
        <v>413</v>
      </c>
      <c r="H82" s="599"/>
      <c r="I82" s="341"/>
      <c r="J82" s="326" t="s">
        <v>274</v>
      </c>
    </row>
    <row r="83" spans="2:10" ht="21.75" customHeight="1">
      <c r="B83" s="623"/>
      <c r="C83" s="623"/>
      <c r="D83" s="626"/>
      <c r="E83" s="323" t="s">
        <v>412</v>
      </c>
      <c r="F83" s="324" t="s">
        <v>272</v>
      </c>
      <c r="G83" s="323" t="s">
        <v>414</v>
      </c>
      <c r="H83" s="599"/>
      <c r="I83" s="341"/>
      <c r="J83" s="369"/>
    </row>
    <row r="84" spans="2:10" ht="21.75" customHeight="1" thickBot="1">
      <c r="B84" s="624"/>
      <c r="C84" s="624"/>
      <c r="D84" s="627"/>
      <c r="E84" s="374" t="s">
        <v>415</v>
      </c>
      <c r="F84" s="329" t="s">
        <v>416</v>
      </c>
      <c r="G84" s="328" t="s">
        <v>408</v>
      </c>
      <c r="H84" s="600"/>
      <c r="I84" s="334"/>
      <c r="J84" s="331"/>
    </row>
    <row r="85" spans="2:10" ht="21.75" customHeight="1">
      <c r="B85" s="622">
        <v>828</v>
      </c>
      <c r="C85" s="622">
        <v>3</v>
      </c>
      <c r="D85" s="625" t="s">
        <v>420</v>
      </c>
      <c r="E85" s="370" t="s">
        <v>421</v>
      </c>
      <c r="F85" s="320" t="s">
        <v>276</v>
      </c>
      <c r="G85" s="319" t="s">
        <v>422</v>
      </c>
      <c r="H85" s="598" t="s">
        <v>409</v>
      </c>
      <c r="I85" s="321" t="s">
        <v>410</v>
      </c>
      <c r="J85" s="322" t="s">
        <v>266</v>
      </c>
    </row>
    <row r="86" spans="2:10" ht="21.75" customHeight="1">
      <c r="B86" s="623"/>
      <c r="C86" s="623"/>
      <c r="D86" s="626"/>
      <c r="E86" s="323" t="s">
        <v>423</v>
      </c>
      <c r="F86" s="324" t="s">
        <v>268</v>
      </c>
      <c r="G86" s="323" t="s">
        <v>413</v>
      </c>
      <c r="H86" s="599"/>
      <c r="I86" s="341"/>
      <c r="J86" s="326" t="s">
        <v>271</v>
      </c>
    </row>
    <row r="87" spans="2:10" ht="21.75" customHeight="1">
      <c r="B87" s="623"/>
      <c r="C87" s="623"/>
      <c r="D87" s="626"/>
      <c r="E87" s="323" t="s">
        <v>412</v>
      </c>
      <c r="F87" s="324" t="s">
        <v>272</v>
      </c>
      <c r="G87" s="323" t="s">
        <v>414</v>
      </c>
      <c r="H87" s="599"/>
      <c r="I87" s="341"/>
      <c r="J87" s="326" t="s">
        <v>274</v>
      </c>
    </row>
    <row r="88" spans="2:10" ht="21.75" customHeight="1" thickBot="1">
      <c r="B88" s="624"/>
      <c r="C88" s="624"/>
      <c r="D88" s="627"/>
      <c r="E88" s="374" t="s">
        <v>415</v>
      </c>
      <c r="F88" s="329" t="s">
        <v>416</v>
      </c>
      <c r="G88" s="328" t="s">
        <v>408</v>
      </c>
      <c r="H88" s="600"/>
      <c r="I88" s="334"/>
      <c r="J88" s="331"/>
    </row>
    <row r="89" spans="1:10" ht="21.75" customHeight="1">
      <c r="A89" s="311" t="s">
        <v>424</v>
      </c>
      <c r="B89" s="636" t="s">
        <v>425</v>
      </c>
      <c r="C89" s="638">
        <v>1</v>
      </c>
      <c r="D89" s="628" t="s">
        <v>426</v>
      </c>
      <c r="E89" s="375" t="s">
        <v>427</v>
      </c>
      <c r="F89" s="376" t="s">
        <v>428</v>
      </c>
      <c r="G89" s="375" t="s">
        <v>429</v>
      </c>
      <c r="H89" s="630" t="s">
        <v>430</v>
      </c>
      <c r="I89" s="377" t="s">
        <v>431</v>
      </c>
      <c r="J89" s="583" t="s">
        <v>432</v>
      </c>
    </row>
    <row r="90" spans="2:10" ht="21.75" customHeight="1" thickBot="1">
      <c r="B90" s="641"/>
      <c r="C90" s="579"/>
      <c r="D90" s="629"/>
      <c r="E90" s="378" t="s">
        <v>433</v>
      </c>
      <c r="F90" s="379" t="s">
        <v>434</v>
      </c>
      <c r="G90" s="378" t="s">
        <v>429</v>
      </c>
      <c r="H90" s="631"/>
      <c r="I90" s="380" t="s">
        <v>435</v>
      </c>
      <c r="J90" s="635"/>
    </row>
    <row r="91" spans="2:10" ht="21.75" customHeight="1">
      <c r="B91" s="636" t="s">
        <v>436</v>
      </c>
      <c r="C91" s="638">
        <v>2</v>
      </c>
      <c r="D91" s="628" t="s">
        <v>437</v>
      </c>
      <c r="E91" s="375" t="s">
        <v>438</v>
      </c>
      <c r="F91" s="381" t="s">
        <v>439</v>
      </c>
      <c r="G91" s="375" t="s">
        <v>440</v>
      </c>
      <c r="H91" s="630" t="s">
        <v>441</v>
      </c>
      <c r="I91" s="321" t="s">
        <v>442</v>
      </c>
      <c r="J91" s="583" t="s">
        <v>432</v>
      </c>
    </row>
    <row r="92" spans="2:10" ht="21.75" customHeight="1" thickBot="1">
      <c r="B92" s="637"/>
      <c r="C92" s="580"/>
      <c r="D92" s="629"/>
      <c r="E92" s="382" t="s">
        <v>433</v>
      </c>
      <c r="F92" s="383" t="s">
        <v>443</v>
      </c>
      <c r="G92" s="382" t="s">
        <v>440</v>
      </c>
      <c r="H92" s="639"/>
      <c r="I92" s="336" t="s">
        <v>444</v>
      </c>
      <c r="J92" s="640"/>
    </row>
    <row r="93" spans="2:10" ht="21.75" customHeight="1">
      <c r="B93" s="641" t="s">
        <v>445</v>
      </c>
      <c r="C93" s="579">
        <v>3</v>
      </c>
      <c r="D93" s="628" t="s">
        <v>446</v>
      </c>
      <c r="E93" s="384" t="s">
        <v>447</v>
      </c>
      <c r="F93" s="385" t="s">
        <v>448</v>
      </c>
      <c r="G93" s="386" t="s">
        <v>429</v>
      </c>
      <c r="H93" s="633" t="s">
        <v>449</v>
      </c>
      <c r="I93" s="608" t="s">
        <v>450</v>
      </c>
      <c r="J93" s="583" t="s">
        <v>432</v>
      </c>
    </row>
    <row r="94" spans="2:10" ht="21.75" customHeight="1">
      <c r="B94" s="641"/>
      <c r="C94" s="579"/>
      <c r="D94" s="632"/>
      <c r="E94" s="387" t="s">
        <v>451</v>
      </c>
      <c r="F94" s="388" t="s">
        <v>452</v>
      </c>
      <c r="G94" s="389" t="s">
        <v>429</v>
      </c>
      <c r="H94" s="633"/>
      <c r="I94" s="594"/>
      <c r="J94" s="642"/>
    </row>
    <row r="95" spans="2:10" ht="21.75" customHeight="1" thickBot="1">
      <c r="B95" s="637"/>
      <c r="C95" s="580"/>
      <c r="D95" s="629"/>
      <c r="E95" s="390" t="s">
        <v>453</v>
      </c>
      <c r="F95" s="391" t="s">
        <v>454</v>
      </c>
      <c r="G95" s="382" t="s">
        <v>429</v>
      </c>
      <c r="H95" s="634"/>
      <c r="I95" s="591"/>
      <c r="J95" s="643"/>
    </row>
    <row r="96" spans="1:10" ht="21.75" customHeight="1" thickBot="1">
      <c r="A96" s="311" t="s">
        <v>455</v>
      </c>
      <c r="B96" s="392">
        <v>832</v>
      </c>
      <c r="C96" s="372">
        <v>1</v>
      </c>
      <c r="D96" s="393" t="s">
        <v>456</v>
      </c>
      <c r="E96" s="394" t="s">
        <v>457</v>
      </c>
      <c r="F96" s="395" t="s">
        <v>458</v>
      </c>
      <c r="G96" s="396" t="s">
        <v>459</v>
      </c>
      <c r="H96" s="358" t="s">
        <v>460</v>
      </c>
      <c r="I96" s="397" t="s">
        <v>461</v>
      </c>
      <c r="J96" s="398" t="s">
        <v>266</v>
      </c>
    </row>
    <row r="97" spans="2:10" ht="21.75" customHeight="1" thickBot="1">
      <c r="B97" s="581">
        <v>833</v>
      </c>
      <c r="C97" s="644">
        <v>2</v>
      </c>
      <c r="D97" s="645" t="s">
        <v>462</v>
      </c>
      <c r="E97" s="375" t="s">
        <v>463</v>
      </c>
      <c r="F97" s="400" t="s">
        <v>464</v>
      </c>
      <c r="G97" s="401" t="s">
        <v>465</v>
      </c>
      <c r="H97" s="646" t="s">
        <v>253</v>
      </c>
      <c r="I97" s="647" t="s">
        <v>466</v>
      </c>
      <c r="J97" s="650" t="s">
        <v>266</v>
      </c>
    </row>
    <row r="98" spans="2:10" ht="21.75" customHeight="1" thickBot="1">
      <c r="B98" s="581"/>
      <c r="C98" s="644"/>
      <c r="D98" s="645"/>
      <c r="E98" s="384" t="s">
        <v>467</v>
      </c>
      <c r="F98" s="402" t="s">
        <v>468</v>
      </c>
      <c r="G98" s="386" t="s">
        <v>459</v>
      </c>
      <c r="H98" s="633"/>
      <c r="I98" s="648"/>
      <c r="J98" s="651"/>
    </row>
    <row r="99" spans="2:10" ht="21.75" customHeight="1" thickBot="1">
      <c r="B99" s="581"/>
      <c r="C99" s="644"/>
      <c r="D99" s="645"/>
      <c r="E99" s="387" t="s">
        <v>469</v>
      </c>
      <c r="F99" s="402" t="s">
        <v>470</v>
      </c>
      <c r="G99" s="389" t="s">
        <v>459</v>
      </c>
      <c r="H99" s="633"/>
      <c r="I99" s="648"/>
      <c r="J99" s="651"/>
    </row>
    <row r="100" spans="2:10" ht="21.75" customHeight="1" thickBot="1">
      <c r="B100" s="581"/>
      <c r="C100" s="644"/>
      <c r="D100" s="645"/>
      <c r="E100" s="387" t="s">
        <v>471</v>
      </c>
      <c r="F100" s="402" t="s">
        <v>472</v>
      </c>
      <c r="G100" s="389" t="s">
        <v>459</v>
      </c>
      <c r="H100" s="633"/>
      <c r="I100" s="648"/>
      <c r="J100" s="651"/>
    </row>
    <row r="101" spans="2:10" ht="21.75" customHeight="1" thickBot="1">
      <c r="B101" s="581"/>
      <c r="C101" s="644"/>
      <c r="D101" s="645"/>
      <c r="E101" s="390" t="s">
        <v>473</v>
      </c>
      <c r="F101" s="383" t="s">
        <v>474</v>
      </c>
      <c r="G101" s="382" t="s">
        <v>475</v>
      </c>
      <c r="H101" s="634"/>
      <c r="I101" s="649"/>
      <c r="J101" s="652"/>
    </row>
    <row r="102" spans="2:10" ht="21.75" customHeight="1" thickBot="1">
      <c r="B102" s="581">
        <v>834</v>
      </c>
      <c r="C102" s="644">
        <v>3</v>
      </c>
      <c r="D102" s="645" t="s">
        <v>476</v>
      </c>
      <c r="E102" s="375" t="s">
        <v>477</v>
      </c>
      <c r="F102" s="400" t="s">
        <v>478</v>
      </c>
      <c r="G102" s="401" t="s">
        <v>479</v>
      </c>
      <c r="H102" s="617" t="s">
        <v>430</v>
      </c>
      <c r="I102" s="647" t="s">
        <v>466</v>
      </c>
      <c r="J102" s="654" t="s">
        <v>266</v>
      </c>
    </row>
    <row r="103" spans="2:10" ht="21.75" customHeight="1" thickBot="1">
      <c r="B103" s="581"/>
      <c r="C103" s="644"/>
      <c r="D103" s="645"/>
      <c r="E103" s="384" t="s">
        <v>467</v>
      </c>
      <c r="F103" s="385" t="s">
        <v>468</v>
      </c>
      <c r="G103" s="386" t="s">
        <v>459</v>
      </c>
      <c r="H103" s="653"/>
      <c r="I103" s="648"/>
      <c r="J103" s="655"/>
    </row>
    <row r="104" spans="2:10" ht="21.75" customHeight="1" thickBot="1">
      <c r="B104" s="581"/>
      <c r="C104" s="644"/>
      <c r="D104" s="645"/>
      <c r="E104" s="387" t="s">
        <v>469</v>
      </c>
      <c r="F104" s="388" t="s">
        <v>470</v>
      </c>
      <c r="G104" s="389" t="s">
        <v>459</v>
      </c>
      <c r="H104" s="653"/>
      <c r="I104" s="648"/>
      <c r="J104" s="655"/>
    </row>
    <row r="105" spans="2:10" ht="21.75" customHeight="1" thickBot="1">
      <c r="B105" s="581"/>
      <c r="C105" s="644"/>
      <c r="D105" s="645"/>
      <c r="E105" s="403" t="s">
        <v>471</v>
      </c>
      <c r="F105" s="404" t="s">
        <v>472</v>
      </c>
      <c r="G105" s="378" t="s">
        <v>459</v>
      </c>
      <c r="H105" s="618"/>
      <c r="I105" s="649"/>
      <c r="J105" s="656"/>
    </row>
    <row r="106" spans="2:10" ht="21.75" customHeight="1" thickBot="1">
      <c r="B106" s="581">
        <v>835</v>
      </c>
      <c r="C106" s="644">
        <v>4</v>
      </c>
      <c r="D106" s="645" t="s">
        <v>480</v>
      </c>
      <c r="E106" s="375" t="s">
        <v>481</v>
      </c>
      <c r="F106" s="400" t="s">
        <v>482</v>
      </c>
      <c r="G106" s="401" t="s">
        <v>483</v>
      </c>
      <c r="H106" s="646" t="s">
        <v>253</v>
      </c>
      <c r="I106" s="647" t="s">
        <v>466</v>
      </c>
      <c r="J106" s="654" t="s">
        <v>266</v>
      </c>
    </row>
    <row r="107" spans="2:10" ht="21.75" customHeight="1" thickBot="1">
      <c r="B107" s="581"/>
      <c r="C107" s="644"/>
      <c r="D107" s="645"/>
      <c r="E107" s="384" t="s">
        <v>467</v>
      </c>
      <c r="F107" s="385" t="s">
        <v>468</v>
      </c>
      <c r="G107" s="386" t="s">
        <v>459</v>
      </c>
      <c r="H107" s="633"/>
      <c r="I107" s="648"/>
      <c r="J107" s="655"/>
    </row>
    <row r="108" spans="2:10" ht="21.75" customHeight="1" thickBot="1">
      <c r="B108" s="581"/>
      <c r="C108" s="644"/>
      <c r="D108" s="645"/>
      <c r="E108" s="387" t="s">
        <v>484</v>
      </c>
      <c r="F108" s="388" t="s">
        <v>470</v>
      </c>
      <c r="G108" s="389" t="s">
        <v>459</v>
      </c>
      <c r="H108" s="633"/>
      <c r="I108" s="648"/>
      <c r="J108" s="655"/>
    </row>
    <row r="109" spans="2:10" ht="21.75" customHeight="1" thickBot="1">
      <c r="B109" s="581"/>
      <c r="C109" s="644"/>
      <c r="D109" s="645"/>
      <c r="E109" s="387" t="s">
        <v>471</v>
      </c>
      <c r="F109" s="388" t="s">
        <v>472</v>
      </c>
      <c r="G109" s="389" t="s">
        <v>459</v>
      </c>
      <c r="H109" s="633"/>
      <c r="I109" s="648"/>
      <c r="J109" s="655"/>
    </row>
    <row r="110" spans="2:10" ht="21.75" customHeight="1" thickBot="1">
      <c r="B110" s="581"/>
      <c r="C110" s="644"/>
      <c r="D110" s="645"/>
      <c r="E110" s="390" t="s">
        <v>473</v>
      </c>
      <c r="F110" s="383" t="s">
        <v>474</v>
      </c>
      <c r="G110" s="382" t="s">
        <v>485</v>
      </c>
      <c r="H110" s="634"/>
      <c r="I110" s="649"/>
      <c r="J110" s="656"/>
    </row>
    <row r="111" spans="2:10" ht="21.75" customHeight="1" thickBot="1">
      <c r="B111" s="581">
        <v>836</v>
      </c>
      <c r="C111" s="644">
        <v>5</v>
      </c>
      <c r="D111" s="645" t="s">
        <v>486</v>
      </c>
      <c r="E111" s="375" t="s">
        <v>477</v>
      </c>
      <c r="F111" s="400" t="s">
        <v>478</v>
      </c>
      <c r="G111" s="401" t="s">
        <v>479</v>
      </c>
      <c r="H111" s="617" t="s">
        <v>430</v>
      </c>
      <c r="I111" s="647" t="s">
        <v>466</v>
      </c>
      <c r="J111" s="654" t="s">
        <v>266</v>
      </c>
    </row>
    <row r="112" spans="2:10" ht="21.75" customHeight="1" thickBot="1">
      <c r="B112" s="581"/>
      <c r="C112" s="644"/>
      <c r="D112" s="645"/>
      <c r="E112" s="384" t="s">
        <v>467</v>
      </c>
      <c r="F112" s="385" t="s">
        <v>468</v>
      </c>
      <c r="G112" s="386" t="s">
        <v>459</v>
      </c>
      <c r="H112" s="653"/>
      <c r="I112" s="648"/>
      <c r="J112" s="655"/>
    </row>
    <row r="113" spans="2:10" ht="21.75" customHeight="1" thickBot="1">
      <c r="B113" s="581"/>
      <c r="C113" s="644"/>
      <c r="D113" s="645"/>
      <c r="E113" s="387" t="s">
        <v>484</v>
      </c>
      <c r="F113" s="388" t="s">
        <v>470</v>
      </c>
      <c r="G113" s="389" t="s">
        <v>459</v>
      </c>
      <c r="H113" s="653"/>
      <c r="I113" s="648"/>
      <c r="J113" s="655"/>
    </row>
    <row r="114" spans="2:10" ht="21.75" customHeight="1" thickBot="1">
      <c r="B114" s="581"/>
      <c r="C114" s="644"/>
      <c r="D114" s="645"/>
      <c r="E114" s="403" t="s">
        <v>471</v>
      </c>
      <c r="F114" s="404" t="s">
        <v>472</v>
      </c>
      <c r="G114" s="378" t="s">
        <v>459</v>
      </c>
      <c r="H114" s="618"/>
      <c r="I114" s="649"/>
      <c r="J114" s="656"/>
    </row>
    <row r="115" spans="2:10" ht="21.75" customHeight="1" thickBot="1">
      <c r="B115" s="660">
        <v>837</v>
      </c>
      <c r="C115" s="662">
        <v>6</v>
      </c>
      <c r="D115" s="664" t="s">
        <v>487</v>
      </c>
      <c r="E115" s="405" t="s">
        <v>488</v>
      </c>
      <c r="F115" s="406" t="s">
        <v>489</v>
      </c>
      <c r="G115" s="405" t="s">
        <v>490</v>
      </c>
      <c r="H115" s="646" t="s">
        <v>343</v>
      </c>
      <c r="I115" s="657" t="s">
        <v>466</v>
      </c>
      <c r="J115" s="654" t="s">
        <v>266</v>
      </c>
    </row>
    <row r="116" spans="2:10" ht="21.75" customHeight="1" thickBot="1">
      <c r="B116" s="660"/>
      <c r="C116" s="662"/>
      <c r="D116" s="665"/>
      <c r="E116" s="384" t="s">
        <v>491</v>
      </c>
      <c r="F116" s="385" t="s">
        <v>492</v>
      </c>
      <c r="G116" s="384" t="s">
        <v>493</v>
      </c>
      <c r="H116" s="633"/>
      <c r="I116" s="658"/>
      <c r="J116" s="655"/>
    </row>
    <row r="117" spans="2:10" ht="21.75" customHeight="1" thickBot="1">
      <c r="B117" s="660"/>
      <c r="C117" s="662"/>
      <c r="D117" s="665"/>
      <c r="E117" s="387" t="s">
        <v>494</v>
      </c>
      <c r="F117" s="388" t="s">
        <v>439</v>
      </c>
      <c r="G117" s="387" t="s">
        <v>490</v>
      </c>
      <c r="H117" s="633"/>
      <c r="I117" s="658"/>
      <c r="J117" s="655"/>
    </row>
    <row r="118" spans="2:10" ht="21.75" customHeight="1" thickBot="1">
      <c r="B118" s="660"/>
      <c r="C118" s="662"/>
      <c r="D118" s="665"/>
      <c r="E118" s="387" t="s">
        <v>453</v>
      </c>
      <c r="F118" s="388" t="s">
        <v>495</v>
      </c>
      <c r="G118" s="387" t="s">
        <v>459</v>
      </c>
      <c r="H118" s="633"/>
      <c r="I118" s="658"/>
      <c r="J118" s="655"/>
    </row>
    <row r="119" spans="2:10" ht="21.75" customHeight="1" thickBot="1">
      <c r="B119" s="661"/>
      <c r="C119" s="663"/>
      <c r="D119" s="665"/>
      <c r="E119" s="390" t="s">
        <v>496</v>
      </c>
      <c r="F119" s="391" t="s">
        <v>497</v>
      </c>
      <c r="G119" s="390" t="s">
        <v>498</v>
      </c>
      <c r="H119" s="634"/>
      <c r="I119" s="659"/>
      <c r="J119" s="656"/>
    </row>
    <row r="120" spans="1:10" ht="24.75" customHeight="1" thickBot="1">
      <c r="A120" s="407" t="s">
        <v>499</v>
      </c>
      <c r="B120" s="408">
        <v>838</v>
      </c>
      <c r="C120" s="409">
        <v>1</v>
      </c>
      <c r="D120" s="410" t="s">
        <v>500</v>
      </c>
      <c r="E120" s="411" t="s">
        <v>501</v>
      </c>
      <c r="F120" s="395" t="s">
        <v>502</v>
      </c>
      <c r="G120" s="411" t="s">
        <v>459</v>
      </c>
      <c r="H120" s="412" t="s">
        <v>409</v>
      </c>
      <c r="I120" s="413" t="s">
        <v>503</v>
      </c>
      <c r="J120" s="414" t="s">
        <v>504</v>
      </c>
    </row>
    <row r="121" spans="1:10" ht="21" customHeight="1" thickBot="1">
      <c r="A121" s="311" t="s">
        <v>505</v>
      </c>
      <c r="B121" s="581">
        <v>839</v>
      </c>
      <c r="C121" s="581">
        <v>1</v>
      </c>
      <c r="D121" s="666" t="s">
        <v>506</v>
      </c>
      <c r="E121" s="415" t="s">
        <v>507</v>
      </c>
      <c r="F121" s="416" t="s">
        <v>508</v>
      </c>
      <c r="G121" s="415" t="s">
        <v>509</v>
      </c>
      <c r="H121" s="646" t="s">
        <v>430</v>
      </c>
      <c r="I121" s="669" t="s">
        <v>510</v>
      </c>
      <c r="J121" s="674" t="s">
        <v>511</v>
      </c>
    </row>
    <row r="122" spans="2:10" ht="21" customHeight="1" thickBot="1">
      <c r="B122" s="581"/>
      <c r="C122" s="581"/>
      <c r="D122" s="667"/>
      <c r="E122" s="417" t="s">
        <v>512</v>
      </c>
      <c r="F122" s="418" t="s">
        <v>284</v>
      </c>
      <c r="G122" s="417" t="s">
        <v>509</v>
      </c>
      <c r="H122" s="633"/>
      <c r="I122" s="673"/>
      <c r="J122" s="675"/>
    </row>
    <row r="123" spans="2:10" ht="21" customHeight="1" thickBot="1">
      <c r="B123" s="581"/>
      <c r="C123" s="581"/>
      <c r="D123" s="668"/>
      <c r="E123" s="419" t="s">
        <v>513</v>
      </c>
      <c r="F123" s="420" t="s">
        <v>514</v>
      </c>
      <c r="G123" s="419" t="s">
        <v>515</v>
      </c>
      <c r="H123" s="634"/>
      <c r="I123" s="670"/>
      <c r="J123" s="676"/>
    </row>
    <row r="124" spans="2:10" ht="21" customHeight="1" thickBot="1">
      <c r="B124" s="581">
        <v>840</v>
      </c>
      <c r="C124" s="581">
        <v>2</v>
      </c>
      <c r="D124" s="666" t="s">
        <v>516</v>
      </c>
      <c r="E124" s="415" t="s">
        <v>517</v>
      </c>
      <c r="F124" s="416" t="s">
        <v>518</v>
      </c>
      <c r="G124" s="415" t="s">
        <v>515</v>
      </c>
      <c r="H124" s="646" t="s">
        <v>441</v>
      </c>
      <c r="I124" s="669" t="s">
        <v>519</v>
      </c>
      <c r="J124" s="674" t="s">
        <v>511</v>
      </c>
    </row>
    <row r="125" spans="2:10" ht="21" customHeight="1" thickBot="1">
      <c r="B125" s="581"/>
      <c r="C125" s="581"/>
      <c r="D125" s="668"/>
      <c r="E125" s="419" t="s">
        <v>507</v>
      </c>
      <c r="F125" s="420" t="s">
        <v>520</v>
      </c>
      <c r="G125" s="419" t="s">
        <v>521</v>
      </c>
      <c r="H125" s="634"/>
      <c r="I125" s="670"/>
      <c r="J125" s="676"/>
    </row>
    <row r="126" spans="2:10" ht="21" customHeight="1" thickBot="1">
      <c r="B126" s="581">
        <v>841</v>
      </c>
      <c r="C126" s="581">
        <v>3</v>
      </c>
      <c r="D126" s="666" t="s">
        <v>522</v>
      </c>
      <c r="E126" s="415" t="s">
        <v>517</v>
      </c>
      <c r="F126" s="416" t="s">
        <v>518</v>
      </c>
      <c r="G126" s="415" t="s">
        <v>515</v>
      </c>
      <c r="H126" s="646" t="s">
        <v>441</v>
      </c>
      <c r="I126" s="669" t="s">
        <v>519</v>
      </c>
      <c r="J126" s="671" t="s">
        <v>511</v>
      </c>
    </row>
    <row r="127" spans="2:10" ht="21" customHeight="1" thickBot="1">
      <c r="B127" s="581"/>
      <c r="C127" s="581"/>
      <c r="D127" s="668"/>
      <c r="E127" s="419" t="s">
        <v>523</v>
      </c>
      <c r="F127" s="420" t="s">
        <v>524</v>
      </c>
      <c r="G127" s="419" t="s">
        <v>521</v>
      </c>
      <c r="H127" s="634"/>
      <c r="I127" s="670"/>
      <c r="J127" s="672"/>
    </row>
    <row r="128" spans="2:10" ht="21" customHeight="1" thickBot="1">
      <c r="B128" s="581">
        <v>842</v>
      </c>
      <c r="C128" s="581">
        <v>4</v>
      </c>
      <c r="D128" s="666" t="s">
        <v>525</v>
      </c>
      <c r="E128" s="415" t="s">
        <v>526</v>
      </c>
      <c r="F128" s="416" t="s">
        <v>527</v>
      </c>
      <c r="G128" s="415" t="s">
        <v>740</v>
      </c>
      <c r="H128" s="646" t="s">
        <v>328</v>
      </c>
      <c r="I128" s="669" t="s">
        <v>519</v>
      </c>
      <c r="J128" s="671" t="s">
        <v>511</v>
      </c>
    </row>
    <row r="129" spans="2:10" ht="21" customHeight="1" thickBot="1">
      <c r="B129" s="581"/>
      <c r="C129" s="581"/>
      <c r="D129" s="667"/>
      <c r="E129" s="417" t="s">
        <v>528</v>
      </c>
      <c r="F129" s="418" t="s">
        <v>529</v>
      </c>
      <c r="G129" s="417" t="s">
        <v>530</v>
      </c>
      <c r="H129" s="633"/>
      <c r="I129" s="673"/>
      <c r="J129" s="677"/>
    </row>
    <row r="130" spans="2:10" ht="21" customHeight="1" thickBot="1">
      <c r="B130" s="581"/>
      <c r="C130" s="581"/>
      <c r="D130" s="667"/>
      <c r="E130" s="417" t="s">
        <v>531</v>
      </c>
      <c r="F130" s="418" t="s">
        <v>527</v>
      </c>
      <c r="G130" s="417" t="s">
        <v>532</v>
      </c>
      <c r="H130" s="633"/>
      <c r="I130" s="673"/>
      <c r="J130" s="677"/>
    </row>
    <row r="131" spans="2:10" ht="21" customHeight="1" thickBot="1">
      <c r="B131" s="581"/>
      <c r="C131" s="581"/>
      <c r="D131" s="668"/>
      <c r="E131" s="419" t="s">
        <v>507</v>
      </c>
      <c r="F131" s="420" t="s">
        <v>533</v>
      </c>
      <c r="G131" s="419" t="s">
        <v>532</v>
      </c>
      <c r="H131" s="634"/>
      <c r="I131" s="670"/>
      <c r="J131" s="672"/>
    </row>
    <row r="132" spans="2:10" ht="29.25" customHeight="1" thickBot="1">
      <c r="B132" s="581">
        <v>843</v>
      </c>
      <c r="C132" s="581">
        <v>5</v>
      </c>
      <c r="D132" s="678" t="s">
        <v>534</v>
      </c>
      <c r="E132" s="415" t="s">
        <v>535</v>
      </c>
      <c r="F132" s="416" t="s">
        <v>527</v>
      </c>
      <c r="G132" s="421" t="s">
        <v>536</v>
      </c>
      <c r="H132" s="646" t="s">
        <v>441</v>
      </c>
      <c r="I132" s="669" t="s">
        <v>537</v>
      </c>
      <c r="J132" s="671" t="s">
        <v>511</v>
      </c>
    </row>
    <row r="133" spans="2:10" ht="26.25" customHeight="1" thickBot="1">
      <c r="B133" s="581"/>
      <c r="C133" s="581"/>
      <c r="D133" s="668"/>
      <c r="E133" s="419" t="s">
        <v>538</v>
      </c>
      <c r="F133" s="420" t="s">
        <v>539</v>
      </c>
      <c r="G133" s="422" t="s">
        <v>540</v>
      </c>
      <c r="H133" s="634"/>
      <c r="I133" s="670"/>
      <c r="J133" s="672"/>
    </row>
    <row r="134" spans="2:10" ht="21" customHeight="1" thickBot="1">
      <c r="B134" s="342">
        <v>844</v>
      </c>
      <c r="C134" s="342">
        <v>6</v>
      </c>
      <c r="D134" s="410" t="s">
        <v>541</v>
      </c>
      <c r="E134" s="423" t="s">
        <v>542</v>
      </c>
      <c r="F134" s="395" t="s">
        <v>543</v>
      </c>
      <c r="G134" s="424" t="s">
        <v>544</v>
      </c>
      <c r="H134" s="412" t="s">
        <v>545</v>
      </c>
      <c r="I134" s="425" t="s">
        <v>546</v>
      </c>
      <c r="J134" s="426" t="s">
        <v>511</v>
      </c>
    </row>
    <row r="135" spans="1:10" ht="21" customHeight="1" thickBot="1">
      <c r="A135" s="407" t="s">
        <v>547</v>
      </c>
      <c r="B135" s="427">
        <v>845</v>
      </c>
      <c r="C135" s="342">
        <v>1</v>
      </c>
      <c r="D135" s="399" t="s">
        <v>548</v>
      </c>
      <c r="E135" s="428" t="s">
        <v>549</v>
      </c>
      <c r="F135" s="429" t="s">
        <v>550</v>
      </c>
      <c r="G135" s="428" t="s">
        <v>551</v>
      </c>
      <c r="H135" s="430" t="s">
        <v>430</v>
      </c>
      <c r="I135" s="428" t="s">
        <v>552</v>
      </c>
      <c r="J135" s="365" t="s">
        <v>553</v>
      </c>
    </row>
    <row r="136" spans="2:10" ht="21" customHeight="1" thickBot="1">
      <c r="B136" s="681">
        <v>846</v>
      </c>
      <c r="C136" s="581">
        <v>2</v>
      </c>
      <c r="D136" s="666" t="s">
        <v>554</v>
      </c>
      <c r="E136" s="356" t="s">
        <v>555</v>
      </c>
      <c r="F136" s="357" t="s">
        <v>334</v>
      </c>
      <c r="G136" s="356" t="s">
        <v>556</v>
      </c>
      <c r="H136" s="617" t="s">
        <v>441</v>
      </c>
      <c r="I136" s="682" t="s">
        <v>557</v>
      </c>
      <c r="J136" s="621" t="s">
        <v>553</v>
      </c>
    </row>
    <row r="137" spans="2:10" ht="21" customHeight="1" thickBot="1">
      <c r="B137" s="681"/>
      <c r="C137" s="581"/>
      <c r="D137" s="668"/>
      <c r="E137" s="361" t="s">
        <v>523</v>
      </c>
      <c r="F137" s="362" t="s">
        <v>558</v>
      </c>
      <c r="G137" s="361" t="s">
        <v>556</v>
      </c>
      <c r="H137" s="618"/>
      <c r="I137" s="683"/>
      <c r="J137" s="680"/>
    </row>
    <row r="138" spans="2:10" ht="21" customHeight="1" thickBot="1">
      <c r="B138" s="681">
        <v>847</v>
      </c>
      <c r="C138" s="581">
        <v>3</v>
      </c>
      <c r="D138" s="666" t="s">
        <v>559</v>
      </c>
      <c r="E138" s="356" t="s">
        <v>560</v>
      </c>
      <c r="F138" s="357" t="s">
        <v>561</v>
      </c>
      <c r="G138" s="356" t="s">
        <v>562</v>
      </c>
      <c r="H138" s="617" t="s">
        <v>430</v>
      </c>
      <c r="I138" s="619" t="s">
        <v>563</v>
      </c>
      <c r="J138" s="621" t="s">
        <v>553</v>
      </c>
    </row>
    <row r="139" spans="2:10" ht="21" customHeight="1" thickBot="1">
      <c r="B139" s="681"/>
      <c r="C139" s="581"/>
      <c r="D139" s="668"/>
      <c r="E139" s="361" t="s">
        <v>523</v>
      </c>
      <c r="F139" s="362" t="s">
        <v>564</v>
      </c>
      <c r="G139" s="361" t="s">
        <v>565</v>
      </c>
      <c r="H139" s="618"/>
      <c r="I139" s="679"/>
      <c r="J139" s="680"/>
    </row>
    <row r="140" spans="2:10" ht="32.25" customHeight="1" thickBot="1">
      <c r="B140" s="581">
        <v>848</v>
      </c>
      <c r="C140" s="581">
        <v>4</v>
      </c>
      <c r="D140" s="666" t="s">
        <v>566</v>
      </c>
      <c r="E140" s="356" t="s">
        <v>567</v>
      </c>
      <c r="F140" s="357" t="s">
        <v>568</v>
      </c>
      <c r="G140" s="356" t="s">
        <v>569</v>
      </c>
      <c r="H140" s="617" t="s">
        <v>441</v>
      </c>
      <c r="I140" s="619" t="s">
        <v>563</v>
      </c>
      <c r="J140" s="621" t="s">
        <v>553</v>
      </c>
    </row>
    <row r="141" spans="2:10" ht="21" customHeight="1" thickBot="1">
      <c r="B141" s="581"/>
      <c r="C141" s="581"/>
      <c r="D141" s="668"/>
      <c r="E141" s="361" t="s">
        <v>570</v>
      </c>
      <c r="F141" s="362" t="s">
        <v>326</v>
      </c>
      <c r="G141" s="361" t="s">
        <v>565</v>
      </c>
      <c r="H141" s="618"/>
      <c r="I141" s="679"/>
      <c r="J141" s="680"/>
    </row>
    <row r="142" spans="2:10" ht="30" customHeight="1" thickBot="1">
      <c r="B142" s="581">
        <v>849</v>
      </c>
      <c r="C142" s="581">
        <v>5</v>
      </c>
      <c r="D142" s="666" t="s">
        <v>571</v>
      </c>
      <c r="E142" s="356" t="s">
        <v>572</v>
      </c>
      <c r="F142" s="357" t="s">
        <v>573</v>
      </c>
      <c r="G142" s="356" t="s">
        <v>574</v>
      </c>
      <c r="H142" s="617" t="s">
        <v>441</v>
      </c>
      <c r="I142" s="682" t="s">
        <v>557</v>
      </c>
      <c r="J142" s="621" t="s">
        <v>553</v>
      </c>
    </row>
    <row r="143" spans="2:10" ht="27.75" customHeight="1" thickBot="1">
      <c r="B143" s="581"/>
      <c r="C143" s="581"/>
      <c r="D143" s="668"/>
      <c r="E143" s="361" t="s">
        <v>570</v>
      </c>
      <c r="F143" s="362" t="s">
        <v>392</v>
      </c>
      <c r="G143" s="361" t="s">
        <v>565</v>
      </c>
      <c r="H143" s="618"/>
      <c r="I143" s="683"/>
      <c r="J143" s="680"/>
    </row>
    <row r="144" spans="2:10" ht="21" customHeight="1" thickBot="1">
      <c r="B144" s="581">
        <v>850</v>
      </c>
      <c r="C144" s="581">
        <v>6</v>
      </c>
      <c r="D144" s="666" t="s">
        <v>575</v>
      </c>
      <c r="E144" s="356" t="s">
        <v>576</v>
      </c>
      <c r="F144" s="357" t="s">
        <v>577</v>
      </c>
      <c r="G144" s="356" t="s">
        <v>578</v>
      </c>
      <c r="H144" s="617" t="s">
        <v>430</v>
      </c>
      <c r="I144" s="682" t="s">
        <v>557</v>
      </c>
      <c r="J144" s="621" t="s">
        <v>553</v>
      </c>
    </row>
    <row r="145" spans="2:10" ht="21" customHeight="1" thickBot="1">
      <c r="B145" s="581"/>
      <c r="C145" s="581"/>
      <c r="D145" s="668"/>
      <c r="E145" s="361" t="s">
        <v>579</v>
      </c>
      <c r="F145" s="362" t="s">
        <v>392</v>
      </c>
      <c r="G145" s="361" t="s">
        <v>565</v>
      </c>
      <c r="H145" s="618"/>
      <c r="I145" s="683"/>
      <c r="J145" s="680"/>
    </row>
    <row r="146" spans="2:10" ht="21" customHeight="1" thickBot="1">
      <c r="B146" s="581">
        <v>851</v>
      </c>
      <c r="C146" s="581">
        <v>7</v>
      </c>
      <c r="D146" s="666" t="s">
        <v>580</v>
      </c>
      <c r="E146" s="356" t="s">
        <v>581</v>
      </c>
      <c r="F146" s="357" t="s">
        <v>582</v>
      </c>
      <c r="G146" s="356" t="s">
        <v>583</v>
      </c>
      <c r="H146" s="617" t="s">
        <v>430</v>
      </c>
      <c r="I146" s="619" t="s">
        <v>563</v>
      </c>
      <c r="J146" s="621" t="s">
        <v>553</v>
      </c>
    </row>
    <row r="147" spans="2:10" ht="21" customHeight="1" thickBot="1">
      <c r="B147" s="581"/>
      <c r="C147" s="581"/>
      <c r="D147" s="668"/>
      <c r="E147" s="361" t="s">
        <v>570</v>
      </c>
      <c r="F147" s="362" t="s">
        <v>584</v>
      </c>
      <c r="G147" s="361" t="s">
        <v>565</v>
      </c>
      <c r="H147" s="618"/>
      <c r="I147" s="679"/>
      <c r="J147" s="680"/>
    </row>
    <row r="148" spans="2:10" ht="21" customHeight="1" thickBot="1">
      <c r="B148" s="342">
        <v>852</v>
      </c>
      <c r="C148" s="342">
        <v>8</v>
      </c>
      <c r="D148" s="399" t="s">
        <v>585</v>
      </c>
      <c r="E148" s="428" t="s">
        <v>586</v>
      </c>
      <c r="F148" s="429" t="s">
        <v>587</v>
      </c>
      <c r="G148" s="428" t="s">
        <v>588</v>
      </c>
      <c r="H148" s="430" t="s">
        <v>441</v>
      </c>
      <c r="I148" s="428" t="s">
        <v>589</v>
      </c>
      <c r="J148" s="365" t="s">
        <v>553</v>
      </c>
    </row>
    <row r="149" spans="2:10" ht="21" customHeight="1" thickBot="1">
      <c r="B149" s="342">
        <v>853</v>
      </c>
      <c r="C149" s="342">
        <v>9</v>
      </c>
      <c r="D149" s="399" t="s">
        <v>590</v>
      </c>
      <c r="E149" s="428" t="s">
        <v>591</v>
      </c>
      <c r="F149" s="429" t="s">
        <v>592</v>
      </c>
      <c r="G149" s="428" t="s">
        <v>588</v>
      </c>
      <c r="H149" s="430" t="s">
        <v>441</v>
      </c>
      <c r="I149" s="428" t="s">
        <v>557</v>
      </c>
      <c r="J149" s="365" t="s">
        <v>553</v>
      </c>
    </row>
    <row r="150" spans="2:10" ht="21" customHeight="1" thickBot="1">
      <c r="B150" s="581">
        <v>854</v>
      </c>
      <c r="C150" s="581">
        <v>10</v>
      </c>
      <c r="D150" s="666" t="s">
        <v>593</v>
      </c>
      <c r="E150" s="356" t="s">
        <v>591</v>
      </c>
      <c r="F150" s="357" t="s">
        <v>592</v>
      </c>
      <c r="G150" s="415" t="s">
        <v>594</v>
      </c>
      <c r="H150" s="617" t="s">
        <v>430</v>
      </c>
      <c r="I150" s="619" t="s">
        <v>595</v>
      </c>
      <c r="J150" s="621" t="s">
        <v>553</v>
      </c>
    </row>
    <row r="151" spans="2:10" ht="21" customHeight="1" thickBot="1">
      <c r="B151" s="581"/>
      <c r="C151" s="581"/>
      <c r="D151" s="668"/>
      <c r="E151" s="361" t="s">
        <v>596</v>
      </c>
      <c r="F151" s="362" t="s">
        <v>366</v>
      </c>
      <c r="G151" s="431" t="s">
        <v>597</v>
      </c>
      <c r="H151" s="618"/>
      <c r="I151" s="679"/>
      <c r="J151" s="680"/>
    </row>
    <row r="152" spans="2:10" ht="21" customHeight="1" thickBot="1">
      <c r="B152" s="342">
        <v>855</v>
      </c>
      <c r="C152" s="342">
        <v>11</v>
      </c>
      <c r="D152" s="399" t="s">
        <v>598</v>
      </c>
      <c r="E152" s="428" t="s">
        <v>599</v>
      </c>
      <c r="F152" s="429" t="s">
        <v>600</v>
      </c>
      <c r="G152" s="428" t="s">
        <v>601</v>
      </c>
      <c r="H152" s="430" t="s">
        <v>430</v>
      </c>
      <c r="I152" s="428" t="s">
        <v>557</v>
      </c>
      <c r="J152" s="365" t="s">
        <v>553</v>
      </c>
    </row>
    <row r="153" spans="1:10" ht="21" customHeight="1" thickBot="1">
      <c r="A153" s="311" t="s">
        <v>602</v>
      </c>
      <c r="B153" s="427">
        <v>856</v>
      </c>
      <c r="C153" s="342">
        <v>1</v>
      </c>
      <c r="D153" s="410" t="s">
        <v>603</v>
      </c>
      <c r="E153" s="428" t="s">
        <v>604</v>
      </c>
      <c r="F153" s="429" t="s">
        <v>605</v>
      </c>
      <c r="G153" s="432" t="s">
        <v>429</v>
      </c>
      <c r="H153" s="433" t="s">
        <v>606</v>
      </c>
      <c r="I153" s="428" t="s">
        <v>607</v>
      </c>
      <c r="J153" s="365" t="s">
        <v>266</v>
      </c>
    </row>
    <row r="154" spans="2:10" ht="21" customHeight="1" thickBot="1">
      <c r="B154" s="427">
        <v>857</v>
      </c>
      <c r="C154" s="342">
        <v>2</v>
      </c>
      <c r="D154" s="410" t="s">
        <v>608</v>
      </c>
      <c r="E154" s="432" t="s">
        <v>609</v>
      </c>
      <c r="F154" s="429" t="s">
        <v>610</v>
      </c>
      <c r="G154" s="432" t="s">
        <v>611</v>
      </c>
      <c r="H154" s="434" t="s">
        <v>612</v>
      </c>
      <c r="I154" s="428" t="s">
        <v>613</v>
      </c>
      <c r="J154" s="365" t="s">
        <v>266</v>
      </c>
    </row>
    <row r="155" spans="2:10" ht="21" customHeight="1" thickBot="1">
      <c r="B155" s="427">
        <v>858</v>
      </c>
      <c r="C155" s="342">
        <v>3</v>
      </c>
      <c r="D155" s="435" t="s">
        <v>614</v>
      </c>
      <c r="E155" s="432" t="s">
        <v>615</v>
      </c>
      <c r="F155" s="429" t="s">
        <v>616</v>
      </c>
      <c r="G155" s="432" t="s">
        <v>617</v>
      </c>
      <c r="H155" s="434" t="s">
        <v>618</v>
      </c>
      <c r="I155" s="428" t="s">
        <v>613</v>
      </c>
      <c r="J155" s="365" t="s">
        <v>266</v>
      </c>
    </row>
    <row r="156" spans="1:10" ht="21" customHeight="1" thickBot="1">
      <c r="A156" s="310" t="s">
        <v>619</v>
      </c>
      <c r="B156" s="342">
        <v>859</v>
      </c>
      <c r="C156" s="409">
        <v>1</v>
      </c>
      <c r="D156" s="399" t="s">
        <v>620</v>
      </c>
      <c r="E156" s="432" t="s">
        <v>391</v>
      </c>
      <c r="F156" s="429" t="s">
        <v>621</v>
      </c>
      <c r="G156" s="432" t="s">
        <v>617</v>
      </c>
      <c r="H156" s="430" t="s">
        <v>545</v>
      </c>
      <c r="I156" s="432" t="s">
        <v>622</v>
      </c>
      <c r="J156" s="436" t="s">
        <v>623</v>
      </c>
    </row>
    <row r="157" spans="1:10" ht="21" customHeight="1" thickBot="1">
      <c r="A157" s="314"/>
      <c r="B157" s="684">
        <v>860</v>
      </c>
      <c r="C157" s="684">
        <v>2</v>
      </c>
      <c r="D157" s="625" t="s">
        <v>624</v>
      </c>
      <c r="E157" s="437" t="s">
        <v>625</v>
      </c>
      <c r="F157" s="438" t="s">
        <v>626</v>
      </c>
      <c r="G157" s="439" t="s">
        <v>627</v>
      </c>
      <c r="H157" s="611" t="s">
        <v>441</v>
      </c>
      <c r="I157" s="688" t="s">
        <v>628</v>
      </c>
      <c r="J157" s="690" t="s">
        <v>629</v>
      </c>
    </row>
    <row r="158" spans="1:10" ht="21" customHeight="1" thickBot="1">
      <c r="A158" s="314"/>
      <c r="B158" s="684"/>
      <c r="C158" s="684"/>
      <c r="D158" s="627"/>
      <c r="E158" s="440" t="s">
        <v>391</v>
      </c>
      <c r="F158" s="441" t="s">
        <v>630</v>
      </c>
      <c r="G158" s="442" t="s">
        <v>631</v>
      </c>
      <c r="H158" s="613"/>
      <c r="I158" s="689"/>
      <c r="J158" s="691"/>
    </row>
    <row r="159" spans="1:10" ht="21" customHeight="1" thickBot="1">
      <c r="A159" s="314"/>
      <c r="B159" s="684">
        <v>861</v>
      </c>
      <c r="C159" s="615">
        <v>3</v>
      </c>
      <c r="D159" s="625" t="s">
        <v>632</v>
      </c>
      <c r="E159" s="437" t="s">
        <v>633</v>
      </c>
      <c r="F159" s="438" t="s">
        <v>634</v>
      </c>
      <c r="G159" s="437" t="s">
        <v>635</v>
      </c>
      <c r="H159" s="611" t="s">
        <v>409</v>
      </c>
      <c r="I159" s="688" t="s">
        <v>636</v>
      </c>
      <c r="J159" s="690" t="s">
        <v>629</v>
      </c>
    </row>
    <row r="160" spans="1:10" ht="21" customHeight="1" thickBot="1">
      <c r="A160" s="314"/>
      <c r="B160" s="684"/>
      <c r="C160" s="616"/>
      <c r="D160" s="627"/>
      <c r="E160" s="440" t="s">
        <v>637</v>
      </c>
      <c r="F160" s="441" t="s">
        <v>638</v>
      </c>
      <c r="G160" s="440" t="s">
        <v>639</v>
      </c>
      <c r="H160" s="613"/>
      <c r="I160" s="689"/>
      <c r="J160" s="691"/>
    </row>
    <row r="161" spans="1:10" ht="21" customHeight="1" thickBot="1">
      <c r="A161" s="314"/>
      <c r="B161" s="409">
        <v>862</v>
      </c>
      <c r="C161" s="354">
        <v>4</v>
      </c>
      <c r="D161" s="393" t="s">
        <v>640</v>
      </c>
      <c r="E161" s="356" t="s">
        <v>641</v>
      </c>
      <c r="F161" s="357" t="s">
        <v>20</v>
      </c>
      <c r="G161" s="356" t="s">
        <v>635</v>
      </c>
      <c r="H161" s="358" t="s">
        <v>253</v>
      </c>
      <c r="I161" s="356" t="s">
        <v>636</v>
      </c>
      <c r="J161" s="318" t="s">
        <v>623</v>
      </c>
    </row>
    <row r="162" spans="1:10" ht="21" customHeight="1" thickBot="1">
      <c r="A162" s="314"/>
      <c r="B162" s="409">
        <v>863</v>
      </c>
      <c r="C162" s="342">
        <v>5</v>
      </c>
      <c r="D162" s="410" t="s">
        <v>642</v>
      </c>
      <c r="E162" s="432" t="s">
        <v>643</v>
      </c>
      <c r="F162" s="429" t="s">
        <v>644</v>
      </c>
      <c r="G162" s="432" t="s">
        <v>645</v>
      </c>
      <c r="H162" s="430" t="s">
        <v>409</v>
      </c>
      <c r="I162" s="432" t="s">
        <v>636</v>
      </c>
      <c r="J162" s="436" t="s">
        <v>623</v>
      </c>
    </row>
    <row r="163" spans="1:10" ht="21" customHeight="1" thickBot="1">
      <c r="A163" s="310" t="s">
        <v>646</v>
      </c>
      <c r="B163" s="342">
        <v>864</v>
      </c>
      <c r="C163" s="409">
        <v>1</v>
      </c>
      <c r="D163" s="410" t="s">
        <v>647</v>
      </c>
      <c r="E163" s="432" t="s">
        <v>648</v>
      </c>
      <c r="F163" s="429" t="s">
        <v>649</v>
      </c>
      <c r="G163" s="432" t="s">
        <v>429</v>
      </c>
      <c r="H163" s="434" t="s">
        <v>650</v>
      </c>
      <c r="I163" s="432" t="s">
        <v>651</v>
      </c>
      <c r="J163" s="443" t="s">
        <v>652</v>
      </c>
    </row>
    <row r="164" spans="1:10" ht="21" customHeight="1">
      <c r="A164" s="314"/>
      <c r="B164" s="638">
        <v>865</v>
      </c>
      <c r="C164" s="638">
        <v>2</v>
      </c>
      <c r="D164" s="702" t="s">
        <v>653</v>
      </c>
      <c r="E164" s="444" t="s">
        <v>654</v>
      </c>
      <c r="F164" s="445" t="s">
        <v>655</v>
      </c>
      <c r="G164" s="444" t="s">
        <v>656</v>
      </c>
      <c r="H164" s="699" t="s">
        <v>441</v>
      </c>
      <c r="I164" s="685" t="s">
        <v>657</v>
      </c>
      <c r="J164" s="621" t="s">
        <v>658</v>
      </c>
    </row>
    <row r="165" spans="1:10" ht="21" customHeight="1">
      <c r="A165" s="314"/>
      <c r="B165" s="579"/>
      <c r="C165" s="579"/>
      <c r="D165" s="703"/>
      <c r="E165" s="446" t="s">
        <v>659</v>
      </c>
      <c r="F165" s="447" t="s">
        <v>660</v>
      </c>
      <c r="G165" s="446" t="s">
        <v>661</v>
      </c>
      <c r="H165" s="700"/>
      <c r="I165" s="686"/>
      <c r="J165" s="576"/>
    </row>
    <row r="166" spans="1:10" ht="21" customHeight="1" thickBot="1">
      <c r="A166" s="314"/>
      <c r="B166" s="580"/>
      <c r="C166" s="580"/>
      <c r="D166" s="704"/>
      <c r="E166" s="446" t="s">
        <v>662</v>
      </c>
      <c r="F166" s="447" t="s">
        <v>663</v>
      </c>
      <c r="G166" s="446" t="s">
        <v>661</v>
      </c>
      <c r="H166" s="701"/>
      <c r="I166" s="687"/>
      <c r="J166" s="577"/>
    </row>
    <row r="167" spans="1:10" ht="21" customHeight="1" thickBot="1">
      <c r="A167" s="314"/>
      <c r="B167" s="684">
        <v>866</v>
      </c>
      <c r="C167" s="684">
        <v>3</v>
      </c>
      <c r="D167" s="696" t="s">
        <v>664</v>
      </c>
      <c r="E167" s="444" t="s">
        <v>654</v>
      </c>
      <c r="F167" s="445" t="s">
        <v>655</v>
      </c>
      <c r="G167" s="444" t="s">
        <v>656</v>
      </c>
      <c r="H167" s="699" t="s">
        <v>441</v>
      </c>
      <c r="I167" s="692" t="s">
        <v>657</v>
      </c>
      <c r="J167" s="694" t="s">
        <v>658</v>
      </c>
    </row>
    <row r="168" spans="1:10" ht="21" customHeight="1" thickBot="1">
      <c r="A168" s="314"/>
      <c r="B168" s="684"/>
      <c r="C168" s="684"/>
      <c r="D168" s="697"/>
      <c r="E168" s="446" t="s">
        <v>659</v>
      </c>
      <c r="F168" s="447" t="s">
        <v>660</v>
      </c>
      <c r="G168" s="446" t="s">
        <v>661</v>
      </c>
      <c r="H168" s="700"/>
      <c r="I168" s="693"/>
      <c r="J168" s="695"/>
    </row>
    <row r="169" spans="1:10" ht="21" customHeight="1" thickBot="1">
      <c r="A169" s="314"/>
      <c r="B169" s="684"/>
      <c r="C169" s="684"/>
      <c r="D169" s="697"/>
      <c r="E169" s="446" t="s">
        <v>662</v>
      </c>
      <c r="F169" s="447" t="s">
        <v>663</v>
      </c>
      <c r="G169" s="446" t="s">
        <v>661</v>
      </c>
      <c r="H169" s="700"/>
      <c r="I169" s="693"/>
      <c r="J169" s="695"/>
    </row>
    <row r="170" spans="1:10" ht="21" customHeight="1" thickBot="1">
      <c r="A170" s="314"/>
      <c r="B170" s="684"/>
      <c r="C170" s="684"/>
      <c r="D170" s="698"/>
      <c r="E170" s="448" t="s">
        <v>665</v>
      </c>
      <c r="F170" s="449" t="s">
        <v>666</v>
      </c>
      <c r="G170" s="448" t="s">
        <v>667</v>
      </c>
      <c r="H170" s="701"/>
      <c r="I170" s="693"/>
      <c r="J170" s="695"/>
    </row>
    <row r="171" spans="1:10" ht="21" customHeight="1">
      <c r="A171" s="314"/>
      <c r="B171" s="705">
        <v>867</v>
      </c>
      <c r="C171" s="707">
        <v>4</v>
      </c>
      <c r="D171" s="709" t="s">
        <v>668</v>
      </c>
      <c r="E171" s="711" t="s">
        <v>669</v>
      </c>
      <c r="F171" s="715" t="s">
        <v>670</v>
      </c>
      <c r="G171" s="716" t="s">
        <v>671</v>
      </c>
      <c r="H171" s="718" t="s">
        <v>441</v>
      </c>
      <c r="I171" s="685" t="s">
        <v>672</v>
      </c>
      <c r="J171" s="621" t="s">
        <v>652</v>
      </c>
    </row>
    <row r="172" spans="1:10" ht="21" customHeight="1" thickBot="1">
      <c r="A172" s="314"/>
      <c r="B172" s="706"/>
      <c r="C172" s="708"/>
      <c r="D172" s="710"/>
      <c r="E172" s="712"/>
      <c r="F172" s="712"/>
      <c r="G172" s="717"/>
      <c r="H172" s="719"/>
      <c r="I172" s="687"/>
      <c r="J172" s="577"/>
    </row>
    <row r="173" spans="1:10" ht="21" customHeight="1" thickBot="1">
      <c r="A173" s="310" t="s">
        <v>673</v>
      </c>
      <c r="B173" s="713">
        <v>868</v>
      </c>
      <c r="C173" s="684">
        <v>1</v>
      </c>
      <c r="D173" s="714" t="s">
        <v>674</v>
      </c>
      <c r="E173" s="444" t="s">
        <v>675</v>
      </c>
      <c r="F173" s="445" t="s">
        <v>676</v>
      </c>
      <c r="G173" s="452" t="s">
        <v>677</v>
      </c>
      <c r="H173" s="699" t="s">
        <v>430</v>
      </c>
      <c r="I173" s="619" t="s">
        <v>678</v>
      </c>
      <c r="J173" s="694" t="s">
        <v>511</v>
      </c>
    </row>
    <row r="174" spans="1:10" ht="21" customHeight="1" thickBot="1">
      <c r="A174" s="314"/>
      <c r="B174" s="713"/>
      <c r="C174" s="684"/>
      <c r="D174" s="714"/>
      <c r="E174" s="448" t="s">
        <v>679</v>
      </c>
      <c r="F174" s="449" t="s">
        <v>680</v>
      </c>
      <c r="G174" s="453" t="s">
        <v>681</v>
      </c>
      <c r="H174" s="701"/>
      <c r="I174" s="620"/>
      <c r="J174" s="695"/>
    </row>
    <row r="175" spans="1:10" ht="21" customHeight="1" thickBot="1">
      <c r="A175" s="314"/>
      <c r="B175" s="454">
        <v>869</v>
      </c>
      <c r="C175" s="455">
        <v>2</v>
      </c>
      <c r="D175" s="456" t="s">
        <v>682</v>
      </c>
      <c r="E175" s="457" t="s">
        <v>683</v>
      </c>
      <c r="F175" s="458" t="s">
        <v>684</v>
      </c>
      <c r="G175" s="459" t="s">
        <v>685</v>
      </c>
      <c r="H175" s="460" t="s">
        <v>545</v>
      </c>
      <c r="I175" s="461" t="s">
        <v>686</v>
      </c>
      <c r="J175" s="462" t="s">
        <v>511</v>
      </c>
    </row>
    <row r="176" spans="1:10" ht="21" customHeight="1" thickBot="1">
      <c r="A176" s="314"/>
      <c r="B176" s="450">
        <v>870</v>
      </c>
      <c r="C176" s="409">
        <v>3</v>
      </c>
      <c r="D176" s="463" t="s">
        <v>687</v>
      </c>
      <c r="E176" s="464" t="s">
        <v>688</v>
      </c>
      <c r="F176" s="465" t="s">
        <v>689</v>
      </c>
      <c r="G176" s="466" t="s">
        <v>685</v>
      </c>
      <c r="H176" s="467" t="s">
        <v>545</v>
      </c>
      <c r="I176" s="371" t="s">
        <v>686</v>
      </c>
      <c r="J176" s="365" t="s">
        <v>511</v>
      </c>
    </row>
    <row r="177" spans="1:10" ht="21" customHeight="1" thickBot="1">
      <c r="A177" s="314"/>
      <c r="B177" s="450">
        <v>871</v>
      </c>
      <c r="C177" s="409">
        <v>4</v>
      </c>
      <c r="D177" s="463" t="s">
        <v>690</v>
      </c>
      <c r="E177" s="464" t="s">
        <v>691</v>
      </c>
      <c r="F177" s="465" t="s">
        <v>692</v>
      </c>
      <c r="G177" s="466" t="s">
        <v>685</v>
      </c>
      <c r="H177" s="467" t="s">
        <v>545</v>
      </c>
      <c r="I177" s="371" t="s">
        <v>686</v>
      </c>
      <c r="J177" s="365" t="s">
        <v>511</v>
      </c>
    </row>
    <row r="178" spans="1:10" ht="21" customHeight="1" thickBot="1">
      <c r="A178" s="310" t="s">
        <v>693</v>
      </c>
      <c r="B178" s="409">
        <v>872</v>
      </c>
      <c r="C178" s="409">
        <v>1</v>
      </c>
      <c r="D178" s="451" t="s">
        <v>694</v>
      </c>
      <c r="E178" s="464" t="s">
        <v>695</v>
      </c>
      <c r="F178" s="468" t="s">
        <v>34</v>
      </c>
      <c r="G178" s="439" t="s">
        <v>696</v>
      </c>
      <c r="H178" s="469" t="s">
        <v>441</v>
      </c>
      <c r="I178" s="470" t="s">
        <v>697</v>
      </c>
      <c r="J178" s="443" t="s">
        <v>698</v>
      </c>
    </row>
    <row r="179" spans="1:10" ht="21" customHeight="1" thickBot="1">
      <c r="A179" s="314"/>
      <c r="B179" s="684">
        <v>873</v>
      </c>
      <c r="C179" s="684">
        <v>2</v>
      </c>
      <c r="D179" s="714" t="s">
        <v>699</v>
      </c>
      <c r="E179" s="471" t="s">
        <v>700</v>
      </c>
      <c r="F179" s="472" t="s">
        <v>701</v>
      </c>
      <c r="G179" s="473" t="s">
        <v>677</v>
      </c>
      <c r="H179" s="720" t="s">
        <v>409</v>
      </c>
      <c r="I179" s="721" t="s">
        <v>697</v>
      </c>
      <c r="J179" s="723" t="s">
        <v>698</v>
      </c>
    </row>
    <row r="180" spans="1:10" ht="21" customHeight="1" thickBot="1">
      <c r="A180" s="314"/>
      <c r="B180" s="684"/>
      <c r="C180" s="684"/>
      <c r="D180" s="714"/>
      <c r="E180" s="474" t="s">
        <v>702</v>
      </c>
      <c r="F180" s="475" t="s">
        <v>703</v>
      </c>
      <c r="G180" s="476" t="s">
        <v>677</v>
      </c>
      <c r="H180" s="720"/>
      <c r="I180" s="722"/>
      <c r="J180" s="640"/>
    </row>
    <row r="181" spans="1:10" ht="21" customHeight="1" thickBot="1">
      <c r="A181" s="314"/>
      <c r="B181" s="684">
        <v>874</v>
      </c>
      <c r="C181" s="684">
        <v>3</v>
      </c>
      <c r="D181" s="714" t="s">
        <v>704</v>
      </c>
      <c r="E181" s="471" t="s">
        <v>705</v>
      </c>
      <c r="F181" s="472" t="s">
        <v>706</v>
      </c>
      <c r="G181" s="473" t="s">
        <v>707</v>
      </c>
      <c r="H181" s="720" t="s">
        <v>708</v>
      </c>
      <c r="I181" s="721" t="s">
        <v>697</v>
      </c>
      <c r="J181" s="723" t="s">
        <v>698</v>
      </c>
    </row>
    <row r="182" spans="1:10" ht="21" customHeight="1" thickBot="1">
      <c r="A182" s="314"/>
      <c r="B182" s="684"/>
      <c r="C182" s="684"/>
      <c r="D182" s="714"/>
      <c r="E182" s="477" t="s">
        <v>709</v>
      </c>
      <c r="F182" s="475" t="s">
        <v>710</v>
      </c>
      <c r="G182" s="476" t="s">
        <v>711</v>
      </c>
      <c r="H182" s="720"/>
      <c r="I182" s="722"/>
      <c r="J182" s="640"/>
    </row>
    <row r="183" spans="1:10" ht="21" customHeight="1" thickBot="1">
      <c r="A183" s="314"/>
      <c r="B183" s="684">
        <v>875</v>
      </c>
      <c r="C183" s="684">
        <v>4</v>
      </c>
      <c r="D183" s="714" t="s">
        <v>712</v>
      </c>
      <c r="E183" s="471" t="s">
        <v>262</v>
      </c>
      <c r="F183" s="472" t="s">
        <v>713</v>
      </c>
      <c r="G183" s="473" t="s">
        <v>677</v>
      </c>
      <c r="H183" s="720" t="s">
        <v>430</v>
      </c>
      <c r="I183" s="721" t="s">
        <v>697</v>
      </c>
      <c r="J183" s="723" t="s">
        <v>698</v>
      </c>
    </row>
    <row r="184" spans="1:10" ht="21" customHeight="1" thickBot="1">
      <c r="A184" s="314"/>
      <c r="B184" s="684"/>
      <c r="C184" s="684"/>
      <c r="D184" s="714"/>
      <c r="E184" s="477" t="s">
        <v>709</v>
      </c>
      <c r="F184" s="475" t="s">
        <v>710</v>
      </c>
      <c r="G184" s="476" t="s">
        <v>714</v>
      </c>
      <c r="H184" s="720"/>
      <c r="I184" s="722"/>
      <c r="J184" s="640"/>
    </row>
    <row r="185" spans="1:10" ht="21" customHeight="1" thickBot="1">
      <c r="A185" s="314"/>
      <c r="B185" s="684">
        <v>876</v>
      </c>
      <c r="C185" s="684">
        <v>5</v>
      </c>
      <c r="D185" s="714" t="s">
        <v>715</v>
      </c>
      <c r="E185" s="471" t="s">
        <v>716</v>
      </c>
      <c r="F185" s="472" t="s">
        <v>717</v>
      </c>
      <c r="G185" s="473" t="s">
        <v>677</v>
      </c>
      <c r="H185" s="720" t="s">
        <v>430</v>
      </c>
      <c r="I185" s="721" t="s">
        <v>697</v>
      </c>
      <c r="J185" s="723" t="s">
        <v>698</v>
      </c>
    </row>
    <row r="186" spans="1:10" ht="21" customHeight="1" thickBot="1">
      <c r="A186" s="314"/>
      <c r="B186" s="684"/>
      <c r="C186" s="684"/>
      <c r="D186" s="714"/>
      <c r="E186" s="477" t="s">
        <v>709</v>
      </c>
      <c r="F186" s="475" t="s">
        <v>710</v>
      </c>
      <c r="G186" s="476" t="s">
        <v>714</v>
      </c>
      <c r="H186" s="720"/>
      <c r="I186" s="722"/>
      <c r="J186" s="640"/>
    </row>
    <row r="187" spans="1:10" ht="21.75" customHeight="1" thickBot="1">
      <c r="A187" s="314"/>
      <c r="B187" s="409">
        <v>877</v>
      </c>
      <c r="C187" s="409">
        <v>6</v>
      </c>
      <c r="D187" s="451" t="s">
        <v>718</v>
      </c>
      <c r="E187" s="464" t="s">
        <v>325</v>
      </c>
      <c r="F187" s="468" t="s">
        <v>719</v>
      </c>
      <c r="G187" s="439" t="s">
        <v>720</v>
      </c>
      <c r="H187" s="469" t="s">
        <v>441</v>
      </c>
      <c r="I187" s="470" t="s">
        <v>697</v>
      </c>
      <c r="J187" s="443" t="s">
        <v>698</v>
      </c>
    </row>
  </sheetData>
  <mergeCells count="324">
    <mergeCell ref="I185:I186"/>
    <mergeCell ref="J185:J186"/>
    <mergeCell ref="B183:B184"/>
    <mergeCell ref="C183:C184"/>
    <mergeCell ref="B185:B186"/>
    <mergeCell ref="C185:C186"/>
    <mergeCell ref="D185:D186"/>
    <mergeCell ref="H185:H186"/>
    <mergeCell ref="D183:D184"/>
    <mergeCell ref="H183:H184"/>
    <mergeCell ref="I179:I180"/>
    <mergeCell ref="J179:J180"/>
    <mergeCell ref="I181:I182"/>
    <mergeCell ref="J181:J182"/>
    <mergeCell ref="I183:I184"/>
    <mergeCell ref="J183:J184"/>
    <mergeCell ref="B181:B182"/>
    <mergeCell ref="C181:C182"/>
    <mergeCell ref="D181:D182"/>
    <mergeCell ref="H181:H182"/>
    <mergeCell ref="B179:B180"/>
    <mergeCell ref="C179:C180"/>
    <mergeCell ref="D179:D180"/>
    <mergeCell ref="H179:H180"/>
    <mergeCell ref="J171:J172"/>
    <mergeCell ref="B173:B174"/>
    <mergeCell ref="C173:C174"/>
    <mergeCell ref="D173:D174"/>
    <mergeCell ref="H173:H174"/>
    <mergeCell ref="I173:I174"/>
    <mergeCell ref="J173:J174"/>
    <mergeCell ref="F171:F172"/>
    <mergeCell ref="G171:G172"/>
    <mergeCell ref="H171:H172"/>
    <mergeCell ref="I171:I172"/>
    <mergeCell ref="B171:B172"/>
    <mergeCell ref="C171:C172"/>
    <mergeCell ref="D171:D172"/>
    <mergeCell ref="E171:E172"/>
    <mergeCell ref="I167:I170"/>
    <mergeCell ref="J167:J170"/>
    <mergeCell ref="B164:B166"/>
    <mergeCell ref="C164:C166"/>
    <mergeCell ref="B167:B170"/>
    <mergeCell ref="C167:C170"/>
    <mergeCell ref="D167:D170"/>
    <mergeCell ref="H167:H170"/>
    <mergeCell ref="D164:D166"/>
    <mergeCell ref="H164:H166"/>
    <mergeCell ref="I157:I158"/>
    <mergeCell ref="J157:J158"/>
    <mergeCell ref="I159:I160"/>
    <mergeCell ref="J159:J160"/>
    <mergeCell ref="I164:I166"/>
    <mergeCell ref="J164:J166"/>
    <mergeCell ref="B159:B160"/>
    <mergeCell ref="C159:C160"/>
    <mergeCell ref="D159:D160"/>
    <mergeCell ref="H159:H160"/>
    <mergeCell ref="B157:B158"/>
    <mergeCell ref="C157:C158"/>
    <mergeCell ref="D157:D158"/>
    <mergeCell ref="H157:H158"/>
    <mergeCell ref="I150:I151"/>
    <mergeCell ref="J150:J151"/>
    <mergeCell ref="B146:B147"/>
    <mergeCell ref="C146:C147"/>
    <mergeCell ref="B150:B151"/>
    <mergeCell ref="C150:C151"/>
    <mergeCell ref="D150:D151"/>
    <mergeCell ref="H150:H151"/>
    <mergeCell ref="D146:D147"/>
    <mergeCell ref="H146:H147"/>
    <mergeCell ref="I142:I143"/>
    <mergeCell ref="J142:J143"/>
    <mergeCell ref="I144:I145"/>
    <mergeCell ref="J144:J145"/>
    <mergeCell ref="I146:I147"/>
    <mergeCell ref="J146:J147"/>
    <mergeCell ref="B144:B145"/>
    <mergeCell ref="C144:C145"/>
    <mergeCell ref="D144:D145"/>
    <mergeCell ref="H144:H145"/>
    <mergeCell ref="B142:B143"/>
    <mergeCell ref="C142:C143"/>
    <mergeCell ref="D142:D143"/>
    <mergeCell ref="H142:H143"/>
    <mergeCell ref="I140:I141"/>
    <mergeCell ref="J140:J141"/>
    <mergeCell ref="B138:B139"/>
    <mergeCell ref="C138:C139"/>
    <mergeCell ref="B140:B141"/>
    <mergeCell ref="C140:C141"/>
    <mergeCell ref="D140:D141"/>
    <mergeCell ref="H140:H141"/>
    <mergeCell ref="D138:D139"/>
    <mergeCell ref="H138:H139"/>
    <mergeCell ref="I132:I133"/>
    <mergeCell ref="J132:J133"/>
    <mergeCell ref="I136:I137"/>
    <mergeCell ref="J136:J137"/>
    <mergeCell ref="I138:I139"/>
    <mergeCell ref="J138:J139"/>
    <mergeCell ref="B136:B137"/>
    <mergeCell ref="C136:C137"/>
    <mergeCell ref="D136:D137"/>
    <mergeCell ref="H136:H137"/>
    <mergeCell ref="B132:B133"/>
    <mergeCell ref="C132:C133"/>
    <mergeCell ref="D132:D133"/>
    <mergeCell ref="H132:H133"/>
    <mergeCell ref="I128:I131"/>
    <mergeCell ref="J128:J131"/>
    <mergeCell ref="B126:B127"/>
    <mergeCell ref="C126:C127"/>
    <mergeCell ref="B128:B131"/>
    <mergeCell ref="C128:C131"/>
    <mergeCell ref="D128:D131"/>
    <mergeCell ref="H128:H131"/>
    <mergeCell ref="D126:D127"/>
    <mergeCell ref="H126:H127"/>
    <mergeCell ref="I121:I123"/>
    <mergeCell ref="J121:J123"/>
    <mergeCell ref="I124:I125"/>
    <mergeCell ref="J124:J125"/>
    <mergeCell ref="I126:I127"/>
    <mergeCell ref="J126:J127"/>
    <mergeCell ref="B124:B125"/>
    <mergeCell ref="C124:C125"/>
    <mergeCell ref="D124:D125"/>
    <mergeCell ref="H124:H125"/>
    <mergeCell ref="B121:B123"/>
    <mergeCell ref="C121:C123"/>
    <mergeCell ref="D121:D123"/>
    <mergeCell ref="H121:H123"/>
    <mergeCell ref="I115:I119"/>
    <mergeCell ref="J115:J119"/>
    <mergeCell ref="B111:B114"/>
    <mergeCell ref="C111:C114"/>
    <mergeCell ref="B115:B119"/>
    <mergeCell ref="C115:C119"/>
    <mergeCell ref="D115:D119"/>
    <mergeCell ref="H115:H119"/>
    <mergeCell ref="D111:D114"/>
    <mergeCell ref="H111:H114"/>
    <mergeCell ref="I102:I105"/>
    <mergeCell ref="J102:J105"/>
    <mergeCell ref="I106:I110"/>
    <mergeCell ref="J106:J110"/>
    <mergeCell ref="I111:I114"/>
    <mergeCell ref="J111:J114"/>
    <mergeCell ref="B106:B110"/>
    <mergeCell ref="C106:C110"/>
    <mergeCell ref="D106:D110"/>
    <mergeCell ref="H106:H110"/>
    <mergeCell ref="B102:B105"/>
    <mergeCell ref="C102:C105"/>
    <mergeCell ref="D102:D105"/>
    <mergeCell ref="H102:H105"/>
    <mergeCell ref="I93:I95"/>
    <mergeCell ref="J93:J95"/>
    <mergeCell ref="B97:B101"/>
    <mergeCell ref="C97:C101"/>
    <mergeCell ref="D97:D101"/>
    <mergeCell ref="H97:H101"/>
    <mergeCell ref="I97:I101"/>
    <mergeCell ref="J97:J101"/>
    <mergeCell ref="B93:B95"/>
    <mergeCell ref="C93:C95"/>
    <mergeCell ref="D93:D95"/>
    <mergeCell ref="H93:H95"/>
    <mergeCell ref="J89:J90"/>
    <mergeCell ref="B91:B92"/>
    <mergeCell ref="C91:C92"/>
    <mergeCell ref="D91:D92"/>
    <mergeCell ref="H91:H92"/>
    <mergeCell ref="J91:J92"/>
    <mergeCell ref="B89:B90"/>
    <mergeCell ref="C89:C90"/>
    <mergeCell ref="D89:D90"/>
    <mergeCell ref="H89:H90"/>
    <mergeCell ref="B85:B88"/>
    <mergeCell ref="C85:C88"/>
    <mergeCell ref="D85:D88"/>
    <mergeCell ref="H85:H88"/>
    <mergeCell ref="B80:B84"/>
    <mergeCell ref="C80:C84"/>
    <mergeCell ref="D80:D84"/>
    <mergeCell ref="H80:H84"/>
    <mergeCell ref="B75:B79"/>
    <mergeCell ref="C75:C79"/>
    <mergeCell ref="D75:D79"/>
    <mergeCell ref="H75:H79"/>
    <mergeCell ref="J71:J72"/>
    <mergeCell ref="B73:B74"/>
    <mergeCell ref="C73:C74"/>
    <mergeCell ref="H73:H74"/>
    <mergeCell ref="I73:I74"/>
    <mergeCell ref="J73:J74"/>
    <mergeCell ref="B71:B72"/>
    <mergeCell ref="C71:C72"/>
    <mergeCell ref="H71:H72"/>
    <mergeCell ref="I71:I72"/>
    <mergeCell ref="J66:J67"/>
    <mergeCell ref="B68:B69"/>
    <mergeCell ref="C68:C69"/>
    <mergeCell ref="H68:H69"/>
    <mergeCell ref="I68:I69"/>
    <mergeCell ref="J68:J69"/>
    <mergeCell ref="B66:B67"/>
    <mergeCell ref="C66:C67"/>
    <mergeCell ref="D66:D67"/>
    <mergeCell ref="H66:H67"/>
    <mergeCell ref="J60:J62"/>
    <mergeCell ref="B63:B65"/>
    <mergeCell ref="C63:C65"/>
    <mergeCell ref="D63:D65"/>
    <mergeCell ref="H63:H65"/>
    <mergeCell ref="J63:J65"/>
    <mergeCell ref="B60:B62"/>
    <mergeCell ref="C60:C62"/>
    <mergeCell ref="D60:D62"/>
    <mergeCell ref="H60:H62"/>
    <mergeCell ref="F56:F57"/>
    <mergeCell ref="G56:G57"/>
    <mergeCell ref="H56:H57"/>
    <mergeCell ref="B58:B59"/>
    <mergeCell ref="C58:C59"/>
    <mergeCell ref="D58:D59"/>
    <mergeCell ref="E58:E59"/>
    <mergeCell ref="F58:F59"/>
    <mergeCell ref="G58:G59"/>
    <mergeCell ref="H58:H59"/>
    <mergeCell ref="B56:B57"/>
    <mergeCell ref="C56:C57"/>
    <mergeCell ref="D56:D57"/>
    <mergeCell ref="E56:E57"/>
    <mergeCell ref="H52:H53"/>
    <mergeCell ref="B54:B55"/>
    <mergeCell ref="C54:C55"/>
    <mergeCell ref="D54:D55"/>
    <mergeCell ref="E54:E55"/>
    <mergeCell ref="F54:F55"/>
    <mergeCell ref="G54:G55"/>
    <mergeCell ref="H54:H55"/>
    <mergeCell ref="B52:B53"/>
    <mergeCell ref="C52:C53"/>
    <mergeCell ref="D52:D53"/>
    <mergeCell ref="E52:E53"/>
    <mergeCell ref="F50:F51"/>
    <mergeCell ref="F52:F53"/>
    <mergeCell ref="G50:G51"/>
    <mergeCell ref="H50:H51"/>
    <mergeCell ref="J50:J51"/>
    <mergeCell ref="B50:B51"/>
    <mergeCell ref="C50:C51"/>
    <mergeCell ref="D50:D51"/>
    <mergeCell ref="E50:E51"/>
    <mergeCell ref="I44:I46"/>
    <mergeCell ref="B47:B49"/>
    <mergeCell ref="C47:C49"/>
    <mergeCell ref="D47:D49"/>
    <mergeCell ref="E47:E49"/>
    <mergeCell ref="F47:F49"/>
    <mergeCell ref="G47:G49"/>
    <mergeCell ref="H47:H49"/>
    <mergeCell ref="F41:F43"/>
    <mergeCell ref="G41:G43"/>
    <mergeCell ref="H41:H43"/>
    <mergeCell ref="B44:B46"/>
    <mergeCell ref="C44:C46"/>
    <mergeCell ref="D44:D46"/>
    <mergeCell ref="E44:E46"/>
    <mergeCell ref="F44:F46"/>
    <mergeCell ref="G44:G46"/>
    <mergeCell ref="H44:H46"/>
    <mergeCell ref="B41:B43"/>
    <mergeCell ref="C41:C43"/>
    <mergeCell ref="D41:D43"/>
    <mergeCell ref="E41:E43"/>
    <mergeCell ref="B38:B40"/>
    <mergeCell ref="C38:C40"/>
    <mergeCell ref="D38:D40"/>
    <mergeCell ref="H38:H40"/>
    <mergeCell ref="F34:F35"/>
    <mergeCell ref="H34:H37"/>
    <mergeCell ref="E36:E37"/>
    <mergeCell ref="F36:F37"/>
    <mergeCell ref="B34:B37"/>
    <mergeCell ref="C34:C37"/>
    <mergeCell ref="D34:D37"/>
    <mergeCell ref="E34:E35"/>
    <mergeCell ref="B30:B33"/>
    <mergeCell ref="C30:C33"/>
    <mergeCell ref="D30:D33"/>
    <mergeCell ref="H30:H33"/>
    <mergeCell ref="B26:B29"/>
    <mergeCell ref="C26:C29"/>
    <mergeCell ref="D26:D29"/>
    <mergeCell ref="H26:H29"/>
    <mergeCell ref="B22:B25"/>
    <mergeCell ref="C22:C25"/>
    <mergeCell ref="D22:D25"/>
    <mergeCell ref="H22:H25"/>
    <mergeCell ref="B18:B21"/>
    <mergeCell ref="C18:C21"/>
    <mergeCell ref="D18:D21"/>
    <mergeCell ref="H18:H21"/>
    <mergeCell ref="B14:B17"/>
    <mergeCell ref="C14:C17"/>
    <mergeCell ref="D14:D17"/>
    <mergeCell ref="H14:H17"/>
    <mergeCell ref="B10:B13"/>
    <mergeCell ref="C10:C13"/>
    <mergeCell ref="D10:D13"/>
    <mergeCell ref="H10:H13"/>
    <mergeCell ref="B6:B9"/>
    <mergeCell ref="C6:C9"/>
    <mergeCell ref="D6:D9"/>
    <mergeCell ref="H6:H9"/>
    <mergeCell ref="B2:B5"/>
    <mergeCell ref="C2:C5"/>
    <mergeCell ref="D2:D5"/>
    <mergeCell ref="H2:H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7.00390625" style="14" customWidth="1"/>
    <col min="2" max="2" width="16.125" style="14" customWidth="1"/>
    <col min="3" max="3" width="11.75390625" style="14" customWidth="1"/>
    <col min="4" max="4" width="5.00390625" style="308" customWidth="1"/>
    <col min="5" max="5" width="6.75390625" style="18" customWidth="1"/>
    <col min="6" max="6" width="4.625" style="308" customWidth="1"/>
    <col min="7" max="7" width="6.375" style="14" customWidth="1"/>
    <col min="8" max="8" width="5.25390625" style="1" customWidth="1"/>
    <col min="9" max="9" width="5.25390625" style="2" customWidth="1"/>
    <col min="10" max="10" width="2.125" style="2" customWidth="1"/>
    <col min="11" max="11" width="15.875" style="2" customWidth="1"/>
    <col min="12" max="12" width="12.375" style="2" customWidth="1"/>
    <col min="13" max="16384" width="9.00390625" style="2" customWidth="1"/>
  </cols>
  <sheetData>
    <row r="1" ht="15" customHeight="1">
      <c r="I1" s="7"/>
    </row>
    <row r="2" spans="1:13" ht="15" customHeight="1">
      <c r="A2" s="27" t="s">
        <v>744</v>
      </c>
      <c r="B2" s="27" t="s">
        <v>745</v>
      </c>
      <c r="C2" s="27" t="s">
        <v>763</v>
      </c>
      <c r="D2" s="504" t="s">
        <v>250</v>
      </c>
      <c r="E2" s="27" t="s">
        <v>133</v>
      </c>
      <c r="F2" s="504" t="s">
        <v>251</v>
      </c>
      <c r="G2" s="27" t="s">
        <v>135</v>
      </c>
      <c r="H2" s="504" t="s">
        <v>246</v>
      </c>
      <c r="I2" s="27" t="s">
        <v>1015</v>
      </c>
      <c r="K2" s="545" t="s">
        <v>1009</v>
      </c>
      <c r="L2" s="545" t="s">
        <v>1008</v>
      </c>
      <c r="M2" s="545" t="s">
        <v>1010</v>
      </c>
    </row>
    <row r="3" spans="1:13" s="8" customFormat="1" ht="15.75" customHeight="1">
      <c r="A3" s="505" t="s">
        <v>930</v>
      </c>
      <c r="B3" s="506" t="s">
        <v>746</v>
      </c>
      <c r="C3" s="506" t="s">
        <v>764</v>
      </c>
      <c r="D3" s="507">
        <v>20</v>
      </c>
      <c r="E3" s="292">
        <v>679.6</v>
      </c>
      <c r="F3" s="507">
        <v>25</v>
      </c>
      <c r="G3" s="508">
        <v>817.3</v>
      </c>
      <c r="H3" s="567"/>
      <c r="I3" s="567"/>
      <c r="K3" s="560" t="s">
        <v>1007</v>
      </c>
      <c r="L3" s="561"/>
      <c r="M3" s="561"/>
    </row>
    <row r="4" spans="1:13" ht="15" customHeight="1">
      <c r="A4" s="509" t="s">
        <v>62</v>
      </c>
      <c r="B4" s="509" t="s">
        <v>747</v>
      </c>
      <c r="C4" s="509" t="s">
        <v>765</v>
      </c>
      <c r="D4" s="507">
        <v>25</v>
      </c>
      <c r="E4" s="292">
        <v>2864</v>
      </c>
      <c r="F4" s="507">
        <v>100</v>
      </c>
      <c r="G4" s="508">
        <v>10148</v>
      </c>
      <c r="H4" s="568"/>
      <c r="I4" s="569"/>
      <c r="K4" s="562" t="s">
        <v>1012</v>
      </c>
      <c r="L4" s="562" t="s">
        <v>996</v>
      </c>
      <c r="M4" s="566">
        <v>6369</v>
      </c>
    </row>
    <row r="5" spans="1:13" ht="15" customHeight="1">
      <c r="A5" s="510" t="s">
        <v>180</v>
      </c>
      <c r="B5" s="510" t="s">
        <v>748</v>
      </c>
      <c r="C5" s="510" t="s">
        <v>766</v>
      </c>
      <c r="D5" s="507">
        <v>10</v>
      </c>
      <c r="E5" s="511">
        <v>2487</v>
      </c>
      <c r="F5" s="507"/>
      <c r="G5" s="508"/>
      <c r="H5" s="568"/>
      <c r="I5" s="569"/>
      <c r="K5" s="562" t="s">
        <v>1011</v>
      </c>
      <c r="L5" s="562" t="s">
        <v>996</v>
      </c>
      <c r="M5" s="565">
        <v>6673</v>
      </c>
    </row>
    <row r="6" spans="1:13" ht="15" customHeight="1">
      <c r="A6" s="509" t="s">
        <v>67</v>
      </c>
      <c r="B6" s="509" t="s">
        <v>749</v>
      </c>
      <c r="C6" s="509" t="s">
        <v>1016</v>
      </c>
      <c r="D6" s="507">
        <v>100</v>
      </c>
      <c r="E6" s="292">
        <v>49959</v>
      </c>
      <c r="F6" s="507">
        <v>400</v>
      </c>
      <c r="G6" s="508">
        <v>190253</v>
      </c>
      <c r="H6" s="568"/>
      <c r="I6" s="569"/>
      <c r="K6" s="506" t="s">
        <v>1014</v>
      </c>
      <c r="L6" s="542" t="s">
        <v>1004</v>
      </c>
      <c r="M6" s="565">
        <v>6418</v>
      </c>
    </row>
    <row r="7" spans="1:13" ht="15" customHeight="1">
      <c r="A7" s="510" t="s">
        <v>186</v>
      </c>
      <c r="B7" s="510" t="s">
        <v>750</v>
      </c>
      <c r="C7" s="510" t="s">
        <v>767</v>
      </c>
      <c r="D7" s="507">
        <v>1000</v>
      </c>
      <c r="E7" s="512">
        <v>3944</v>
      </c>
      <c r="F7" s="507"/>
      <c r="G7" s="508"/>
      <c r="H7" s="570"/>
      <c r="I7" s="569"/>
      <c r="K7" s="564" t="s">
        <v>1006</v>
      </c>
      <c r="L7" s="565"/>
      <c r="M7" s="565"/>
    </row>
    <row r="8" spans="1:13" ht="15" customHeight="1">
      <c r="A8" s="509" t="s">
        <v>218</v>
      </c>
      <c r="B8" s="509" t="s">
        <v>751</v>
      </c>
      <c r="C8" s="509"/>
      <c r="D8" s="507">
        <v>81</v>
      </c>
      <c r="E8" s="513">
        <v>19643.5</v>
      </c>
      <c r="F8" s="507"/>
      <c r="G8" s="508"/>
      <c r="H8" s="568"/>
      <c r="I8" s="569"/>
      <c r="K8" s="506" t="s">
        <v>1013</v>
      </c>
      <c r="L8" s="545" t="s">
        <v>1005</v>
      </c>
      <c r="M8" s="571">
        <v>1588.3</v>
      </c>
    </row>
    <row r="9" spans="1:13" ht="15" customHeight="1">
      <c r="A9" s="509" t="s">
        <v>221</v>
      </c>
      <c r="B9" s="509" t="s">
        <v>751</v>
      </c>
      <c r="C9" s="509"/>
      <c r="D9" s="507">
        <v>40</v>
      </c>
      <c r="E9" s="513">
        <v>10573.1</v>
      </c>
      <c r="F9" s="507"/>
      <c r="G9" s="508"/>
      <c r="H9" s="568"/>
      <c r="I9" s="569"/>
      <c r="K9" s="506" t="s">
        <v>997</v>
      </c>
      <c r="L9" s="545" t="s">
        <v>1001</v>
      </c>
      <c r="M9" s="565">
        <v>1623</v>
      </c>
    </row>
    <row r="10" spans="1:13" ht="15" customHeight="1">
      <c r="A10" s="514" t="s">
        <v>753</v>
      </c>
      <c r="B10" s="514" t="s">
        <v>752</v>
      </c>
      <c r="C10" s="514" t="s">
        <v>768</v>
      </c>
      <c r="D10" s="515">
        <v>40</v>
      </c>
      <c r="E10" s="292">
        <v>8168</v>
      </c>
      <c r="F10" s="507"/>
      <c r="G10" s="508"/>
      <c r="H10" s="568"/>
      <c r="I10" s="569"/>
      <c r="K10" s="506" t="s">
        <v>998</v>
      </c>
      <c r="L10" s="545" t="s">
        <v>1002</v>
      </c>
      <c r="M10" s="565">
        <v>1582</v>
      </c>
    </row>
    <row r="11" spans="1:13" ht="15" customHeight="1">
      <c r="A11" s="516" t="s">
        <v>754</v>
      </c>
      <c r="B11" s="516" t="s">
        <v>199</v>
      </c>
      <c r="C11" s="516"/>
      <c r="D11" s="507">
        <v>156.7</v>
      </c>
      <c r="E11" s="517">
        <v>454.8</v>
      </c>
      <c r="F11" s="507"/>
      <c r="G11" s="508"/>
      <c r="H11" s="568"/>
      <c r="I11" s="569"/>
      <c r="K11" s="506" t="s">
        <v>999</v>
      </c>
      <c r="L11" s="545" t="s">
        <v>1003</v>
      </c>
      <c r="M11" s="565">
        <v>1896</v>
      </c>
    </row>
    <row r="12" spans="1:13" ht="15" customHeight="1">
      <c r="A12" s="518" t="s">
        <v>755</v>
      </c>
      <c r="B12" s="518" t="s">
        <v>190</v>
      </c>
      <c r="C12" s="518" t="s">
        <v>769</v>
      </c>
      <c r="D12" s="507">
        <v>100</v>
      </c>
      <c r="E12" s="512">
        <v>7211</v>
      </c>
      <c r="F12" s="507"/>
      <c r="G12" s="508"/>
      <c r="H12" s="568"/>
      <c r="I12" s="569"/>
      <c r="K12" s="506" t="s">
        <v>1000</v>
      </c>
      <c r="L12" s="545" t="s">
        <v>1004</v>
      </c>
      <c r="M12" s="565">
        <v>1602</v>
      </c>
    </row>
    <row r="13" spans="1:9" ht="15" customHeight="1">
      <c r="A13" s="519" t="s">
        <v>771</v>
      </c>
      <c r="B13" s="519" t="s">
        <v>772</v>
      </c>
      <c r="C13" s="519" t="s">
        <v>770</v>
      </c>
      <c r="D13" s="507">
        <v>10</v>
      </c>
      <c r="E13" s="513">
        <v>6066</v>
      </c>
      <c r="F13" s="507"/>
      <c r="G13" s="508"/>
      <c r="H13" s="568"/>
      <c r="I13" s="569"/>
    </row>
    <row r="14" spans="1:9" ht="15" customHeight="1">
      <c r="A14" s="514" t="s">
        <v>148</v>
      </c>
      <c r="B14" s="514" t="s">
        <v>756</v>
      </c>
      <c r="C14" s="514" t="s">
        <v>773</v>
      </c>
      <c r="D14" s="507">
        <v>50</v>
      </c>
      <c r="E14" s="513">
        <v>38200</v>
      </c>
      <c r="F14" s="507">
        <v>100</v>
      </c>
      <c r="G14" s="292">
        <v>70544</v>
      </c>
      <c r="H14" s="568"/>
      <c r="I14" s="569"/>
    </row>
    <row r="15" spans="1:9" ht="15" customHeight="1">
      <c r="A15" s="510" t="s">
        <v>178</v>
      </c>
      <c r="B15" s="510" t="s">
        <v>757</v>
      </c>
      <c r="C15" s="510" t="s">
        <v>774</v>
      </c>
      <c r="D15" s="507">
        <v>100</v>
      </c>
      <c r="E15" s="513">
        <v>230</v>
      </c>
      <c r="F15" s="507">
        <v>500</v>
      </c>
      <c r="G15" s="508">
        <v>912</v>
      </c>
      <c r="H15" s="568"/>
      <c r="I15" s="569"/>
    </row>
    <row r="16" spans="1:9" ht="15" customHeight="1">
      <c r="A16" s="509" t="s">
        <v>760</v>
      </c>
      <c r="B16" s="509" t="s">
        <v>758</v>
      </c>
      <c r="C16" s="509" t="s">
        <v>775</v>
      </c>
      <c r="D16" s="507">
        <v>1</v>
      </c>
      <c r="E16" s="511">
        <v>3451</v>
      </c>
      <c r="F16" s="507"/>
      <c r="G16" s="508"/>
      <c r="H16" s="568"/>
      <c r="I16" s="569"/>
    </row>
    <row r="17" spans="1:9" ht="15" customHeight="1">
      <c r="A17" s="506" t="s">
        <v>23</v>
      </c>
      <c r="B17" s="506" t="s">
        <v>759</v>
      </c>
      <c r="C17" s="506"/>
      <c r="D17" s="507">
        <v>20</v>
      </c>
      <c r="E17" s="513">
        <v>7733</v>
      </c>
      <c r="F17" s="507">
        <v>50</v>
      </c>
      <c r="G17" s="508">
        <v>17235</v>
      </c>
      <c r="H17" s="568"/>
      <c r="I17" s="569"/>
    </row>
    <row r="18" spans="1:9" ht="15" customHeight="1">
      <c r="A18" s="510" t="s">
        <v>166</v>
      </c>
      <c r="B18" s="510" t="s">
        <v>776</v>
      </c>
      <c r="C18" s="510" t="s">
        <v>777</v>
      </c>
      <c r="D18" s="507">
        <v>50</v>
      </c>
      <c r="E18" s="513">
        <v>4592</v>
      </c>
      <c r="F18" s="507">
        <v>150</v>
      </c>
      <c r="G18" s="508">
        <v>11214</v>
      </c>
      <c r="H18" s="568"/>
      <c r="I18" s="569"/>
    </row>
    <row r="19" spans="1:9" ht="15" customHeight="1">
      <c r="A19" s="520" t="s">
        <v>761</v>
      </c>
      <c r="B19" s="520" t="s">
        <v>778</v>
      </c>
      <c r="C19" s="520" t="s">
        <v>779</v>
      </c>
      <c r="D19" s="507">
        <v>200</v>
      </c>
      <c r="E19" s="292">
        <v>5450</v>
      </c>
      <c r="F19" s="507">
        <v>1000</v>
      </c>
      <c r="G19" s="508">
        <v>25421</v>
      </c>
      <c r="H19" s="568"/>
      <c r="I19" s="569"/>
    </row>
    <row r="20" spans="1:9" ht="15" customHeight="1">
      <c r="A20" s="506" t="s">
        <v>762</v>
      </c>
      <c r="B20" s="506" t="s">
        <v>780</v>
      </c>
      <c r="C20" s="506" t="s">
        <v>781</v>
      </c>
      <c r="D20" s="507">
        <v>0.5</v>
      </c>
      <c r="E20" s="513">
        <v>2052</v>
      </c>
      <c r="F20" s="507"/>
      <c r="G20" s="508"/>
      <c r="H20" s="568"/>
      <c r="I20" s="569"/>
    </row>
    <row r="21" spans="1:9" ht="15" customHeight="1">
      <c r="A21" s="506" t="s">
        <v>570</v>
      </c>
      <c r="B21" s="506" t="s">
        <v>782</v>
      </c>
      <c r="C21" s="506" t="s">
        <v>783</v>
      </c>
      <c r="D21" s="507">
        <v>10</v>
      </c>
      <c r="E21" s="513">
        <v>3465</v>
      </c>
      <c r="F21" s="507">
        <v>25</v>
      </c>
      <c r="G21" s="508">
        <v>8494</v>
      </c>
      <c r="H21" s="569"/>
      <c r="I21" s="563"/>
    </row>
    <row r="22" spans="1:9" ht="12.75">
      <c r="A22" s="506" t="s">
        <v>812</v>
      </c>
      <c r="B22" s="506" t="s">
        <v>782</v>
      </c>
      <c r="C22" s="506" t="s">
        <v>783</v>
      </c>
      <c r="D22" s="507">
        <v>10</v>
      </c>
      <c r="E22" s="513">
        <v>3465</v>
      </c>
      <c r="F22" s="507">
        <v>25</v>
      </c>
      <c r="G22" s="508">
        <v>8583</v>
      </c>
      <c r="H22" s="569"/>
      <c r="I22" s="563"/>
    </row>
    <row r="23" spans="1:9" ht="12.75">
      <c r="A23" s="510" t="s">
        <v>185</v>
      </c>
      <c r="B23" s="510" t="s">
        <v>813</v>
      </c>
      <c r="C23" s="510"/>
      <c r="D23" s="507">
        <v>40</v>
      </c>
      <c r="E23" s="512">
        <v>496</v>
      </c>
      <c r="F23" s="507">
        <v>125</v>
      </c>
      <c r="G23" s="508">
        <v>1239</v>
      </c>
      <c r="H23" s="569"/>
      <c r="I23" s="563"/>
    </row>
    <row r="24" spans="1:9" ht="12.75">
      <c r="A24" s="506" t="s">
        <v>784</v>
      </c>
      <c r="B24" s="506" t="s">
        <v>784</v>
      </c>
      <c r="C24" s="506" t="s">
        <v>785</v>
      </c>
      <c r="D24" s="507">
        <v>100</v>
      </c>
      <c r="E24" s="513">
        <v>4633</v>
      </c>
      <c r="F24" s="507"/>
      <c r="G24" s="508"/>
      <c r="H24" s="569"/>
      <c r="I24" s="563"/>
    </row>
    <row r="25" spans="1:9" ht="12.75">
      <c r="A25" s="521" t="s">
        <v>31</v>
      </c>
      <c r="B25" s="521" t="s">
        <v>786</v>
      </c>
      <c r="C25" s="521" t="s">
        <v>787</v>
      </c>
      <c r="D25" s="507">
        <v>20</v>
      </c>
      <c r="E25" s="292">
        <v>19837</v>
      </c>
      <c r="F25" s="507">
        <v>80</v>
      </c>
      <c r="G25" s="508">
        <v>68136</v>
      </c>
      <c r="H25" s="569"/>
      <c r="I25" s="563"/>
    </row>
    <row r="26" spans="1:9" ht="12.75">
      <c r="A26" s="510" t="s">
        <v>184</v>
      </c>
      <c r="B26" s="510" t="s">
        <v>788</v>
      </c>
      <c r="C26" s="510"/>
      <c r="D26" s="507">
        <v>10</v>
      </c>
      <c r="E26" s="292">
        <v>7442</v>
      </c>
      <c r="F26" s="507"/>
      <c r="G26" s="508"/>
      <c r="H26" s="569"/>
      <c r="I26" s="563"/>
    </row>
    <row r="27" spans="1:9" ht="12.75">
      <c r="A27" s="506" t="s">
        <v>25</v>
      </c>
      <c r="B27" s="506" t="s">
        <v>789</v>
      </c>
      <c r="C27" s="506"/>
      <c r="D27" s="507">
        <v>20</v>
      </c>
      <c r="E27" s="513">
        <v>96543</v>
      </c>
      <c r="F27" s="507"/>
      <c r="G27" s="508"/>
      <c r="H27" s="569"/>
      <c r="I27" s="563"/>
    </row>
    <row r="28" spans="1:9" ht="12.75">
      <c r="A28" s="520" t="s">
        <v>792</v>
      </c>
      <c r="B28" s="520" t="s">
        <v>791</v>
      </c>
      <c r="C28" s="520" t="s">
        <v>790</v>
      </c>
      <c r="D28" s="507">
        <v>150</v>
      </c>
      <c r="E28" s="292">
        <v>68385</v>
      </c>
      <c r="F28" s="507"/>
      <c r="G28" s="508"/>
      <c r="H28" s="569"/>
      <c r="I28" s="563"/>
    </row>
    <row r="29" spans="1:9" ht="12.75">
      <c r="A29" s="506" t="s">
        <v>24</v>
      </c>
      <c r="B29" s="520" t="s">
        <v>49</v>
      </c>
      <c r="C29" s="506"/>
      <c r="D29" s="507">
        <v>10</v>
      </c>
      <c r="E29" s="513">
        <v>7045</v>
      </c>
      <c r="F29" s="507"/>
      <c r="G29" s="508"/>
      <c r="H29" s="569"/>
      <c r="I29" s="563"/>
    </row>
    <row r="30" spans="1:9" ht="12.75">
      <c r="A30" s="509" t="s">
        <v>815</v>
      </c>
      <c r="B30" s="509" t="s">
        <v>793</v>
      </c>
      <c r="C30" s="509" t="s">
        <v>814</v>
      </c>
      <c r="D30" s="507">
        <v>25</v>
      </c>
      <c r="E30" s="513">
        <v>5097</v>
      </c>
      <c r="F30" s="507"/>
      <c r="G30" s="508"/>
      <c r="H30" s="569"/>
      <c r="I30" s="563"/>
    </row>
    <row r="31" spans="1:9" ht="12.75">
      <c r="A31" s="510" t="s">
        <v>182</v>
      </c>
      <c r="B31" s="510" t="s">
        <v>794</v>
      </c>
      <c r="C31" s="510"/>
      <c r="D31" s="507">
        <v>50</v>
      </c>
      <c r="E31" s="511">
        <v>6560</v>
      </c>
      <c r="F31" s="507">
        <v>100</v>
      </c>
      <c r="G31" s="508">
        <v>12285</v>
      </c>
      <c r="H31" s="569"/>
      <c r="I31" s="563"/>
    </row>
    <row r="32" spans="1:9" ht="12.75">
      <c r="A32" s="510" t="s">
        <v>72</v>
      </c>
      <c r="B32" s="510" t="s">
        <v>72</v>
      </c>
      <c r="C32" s="510" t="s">
        <v>795</v>
      </c>
      <c r="D32" s="507">
        <v>30</v>
      </c>
      <c r="E32" s="292">
        <v>9627</v>
      </c>
      <c r="F32" s="507"/>
      <c r="G32" s="508"/>
      <c r="H32" s="569"/>
      <c r="I32" s="563"/>
    </row>
    <row r="33" spans="1:9" ht="12.75">
      <c r="A33" s="518" t="s">
        <v>195</v>
      </c>
      <c r="B33" s="518" t="s">
        <v>796</v>
      </c>
      <c r="C33" s="518" t="s">
        <v>797</v>
      </c>
      <c r="D33" s="507">
        <v>10</v>
      </c>
      <c r="E33" s="517">
        <v>3441</v>
      </c>
      <c r="F33" s="507"/>
      <c r="G33" s="508"/>
      <c r="H33" s="569"/>
      <c r="I33" s="563"/>
    </row>
    <row r="34" spans="1:9" ht="12.75">
      <c r="A34" s="509" t="s">
        <v>798</v>
      </c>
      <c r="B34" s="509" t="s">
        <v>800</v>
      </c>
      <c r="C34" s="509" t="s">
        <v>799</v>
      </c>
      <c r="D34" s="507">
        <v>300</v>
      </c>
      <c r="E34" s="513">
        <v>25459</v>
      </c>
      <c r="F34" s="507"/>
      <c r="G34" s="508"/>
      <c r="H34" s="569"/>
      <c r="I34" s="563"/>
    </row>
    <row r="35" spans="1:9" ht="12.75">
      <c r="A35" s="519" t="s">
        <v>802</v>
      </c>
      <c r="B35" s="519" t="s">
        <v>801</v>
      </c>
      <c r="C35" s="519" t="s">
        <v>803</v>
      </c>
      <c r="D35" s="507">
        <v>250</v>
      </c>
      <c r="E35" s="292">
        <v>420</v>
      </c>
      <c r="F35" s="507"/>
      <c r="G35" s="508"/>
      <c r="H35" s="569"/>
      <c r="I35" s="563"/>
    </row>
    <row r="36" spans="1:9" ht="12.75">
      <c r="A36" s="516" t="s">
        <v>804</v>
      </c>
      <c r="B36" s="516" t="s">
        <v>192</v>
      </c>
      <c r="C36" s="516" t="s">
        <v>805</v>
      </c>
      <c r="D36" s="507">
        <v>15</v>
      </c>
      <c r="E36" s="517">
        <v>6083</v>
      </c>
      <c r="F36" s="507"/>
      <c r="G36" s="508"/>
      <c r="H36" s="569"/>
      <c r="I36" s="563"/>
    </row>
    <row r="37" spans="1:9" ht="12.75">
      <c r="A37" s="509" t="s">
        <v>477</v>
      </c>
      <c r="B37" s="509" t="s">
        <v>212</v>
      </c>
      <c r="C37" s="509" t="s">
        <v>806</v>
      </c>
      <c r="D37" s="507">
        <v>1</v>
      </c>
      <c r="E37" s="511">
        <v>8.2</v>
      </c>
      <c r="F37" s="507"/>
      <c r="G37" s="508"/>
      <c r="H37" s="569"/>
      <c r="I37" s="563"/>
    </row>
    <row r="38" spans="1:9" ht="12.75">
      <c r="A38" s="506" t="s">
        <v>26</v>
      </c>
      <c r="B38" s="506" t="s">
        <v>807</v>
      </c>
      <c r="C38" s="506"/>
      <c r="D38" s="507">
        <v>3</v>
      </c>
      <c r="E38" s="522">
        <v>164934</v>
      </c>
      <c r="F38" s="507"/>
      <c r="G38" s="508"/>
      <c r="H38" s="569"/>
      <c r="I38" s="563"/>
    </row>
    <row r="39" spans="1:9" ht="12.75">
      <c r="A39" s="516" t="s">
        <v>808</v>
      </c>
      <c r="B39" s="516" t="s">
        <v>809</v>
      </c>
      <c r="C39" s="516" t="s">
        <v>810</v>
      </c>
      <c r="D39" s="507">
        <v>2</v>
      </c>
      <c r="E39" s="517">
        <v>501</v>
      </c>
      <c r="F39" s="507"/>
      <c r="G39" s="508"/>
      <c r="H39" s="569"/>
      <c r="I39" s="563"/>
    </row>
    <row r="40" spans="1:9" ht="12.75">
      <c r="A40" s="509" t="s">
        <v>174</v>
      </c>
      <c r="B40" s="509" t="s">
        <v>811</v>
      </c>
      <c r="C40" s="509"/>
      <c r="D40" s="507">
        <v>100</v>
      </c>
      <c r="E40" s="513">
        <v>43364</v>
      </c>
      <c r="F40" s="507">
        <v>500</v>
      </c>
      <c r="G40" s="508">
        <v>211343</v>
      </c>
      <c r="H40" s="569"/>
      <c r="I40" s="563"/>
    </row>
  </sheetData>
  <printOptions horizontalCentered="1"/>
  <pageMargins left="0.1968503937007874" right="0.1968503937007874" top="0.31496062992125984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workbookViewId="0" topLeftCell="A1">
      <selection activeCell="A1" sqref="A1:B1"/>
    </sheetView>
  </sheetViews>
  <sheetFormatPr defaultColWidth="9.00390625" defaultRowHeight="13.5"/>
  <cols>
    <col min="1" max="1" width="9.125" style="6" customWidth="1"/>
    <col min="2" max="2" width="33.125" style="6" customWidth="1"/>
    <col min="3" max="3" width="0" style="6" hidden="1" customWidth="1"/>
    <col min="4" max="4" width="13.125" style="6" hidden="1" customWidth="1"/>
    <col min="5" max="5" width="9.75390625" style="6" customWidth="1"/>
    <col min="6" max="6" width="41.125" style="6" customWidth="1"/>
    <col min="7" max="7" width="7.625" style="6" customWidth="1"/>
    <col min="8" max="8" width="2.625" style="6" customWidth="1"/>
    <col min="9" max="16384" width="9.00390625" style="6" customWidth="1"/>
  </cols>
  <sheetData>
    <row r="1" spans="1:5" ht="17.25" customHeight="1" thickBot="1">
      <c r="A1" s="724" t="s">
        <v>995</v>
      </c>
      <c r="B1" s="725"/>
      <c r="C1" s="557"/>
      <c r="D1" s="557"/>
      <c r="E1" s="558">
        <f>SUM(B2+F2+F18+B22+F22+B34+F34+B41+F41+B46+F48)</f>
        <v>76</v>
      </c>
    </row>
    <row r="2" spans="1:6" ht="20.25" customHeight="1">
      <c r="A2" s="556" t="s">
        <v>816</v>
      </c>
      <c r="B2" s="554">
        <f>COUNT(A3:A15)</f>
        <v>13</v>
      </c>
      <c r="C2" s="555"/>
      <c r="D2" s="555"/>
      <c r="E2" s="556" t="s">
        <v>818</v>
      </c>
      <c r="F2" s="550">
        <f>COUNT(E3:E11)</f>
        <v>8</v>
      </c>
    </row>
    <row r="3" spans="1:6" ht="15" customHeight="1">
      <c r="A3" s="548">
        <v>1</v>
      </c>
      <c r="B3" s="544" t="s">
        <v>840</v>
      </c>
      <c r="C3" s="545"/>
      <c r="D3" s="545"/>
      <c r="E3" s="559">
        <v>1</v>
      </c>
      <c r="F3" s="546" t="s">
        <v>860</v>
      </c>
    </row>
    <row r="4" spans="1:6" ht="15" customHeight="1">
      <c r="A4" s="549">
        <v>2</v>
      </c>
      <c r="B4" s="546" t="s">
        <v>841</v>
      </c>
      <c r="C4" s="545"/>
      <c r="D4" s="545"/>
      <c r="E4" s="549">
        <v>2</v>
      </c>
      <c r="F4" s="546" t="s">
        <v>861</v>
      </c>
    </row>
    <row r="5" spans="1:6" ht="15" customHeight="1">
      <c r="A5" s="549">
        <v>3</v>
      </c>
      <c r="B5" s="546" t="s">
        <v>843</v>
      </c>
      <c r="C5" s="545"/>
      <c r="D5" s="545"/>
      <c r="E5" s="549">
        <v>3</v>
      </c>
      <c r="F5" s="546" t="s">
        <v>862</v>
      </c>
    </row>
    <row r="6" spans="1:6" ht="15" customHeight="1">
      <c r="A6" s="548">
        <v>4</v>
      </c>
      <c r="B6" s="546" t="s">
        <v>845</v>
      </c>
      <c r="C6" s="545"/>
      <c r="D6" s="545"/>
      <c r="E6" s="549">
        <v>4</v>
      </c>
      <c r="F6" s="546" t="s">
        <v>863</v>
      </c>
    </row>
    <row r="7" spans="1:6" ht="15" customHeight="1">
      <c r="A7" s="549">
        <v>5</v>
      </c>
      <c r="B7" s="546" t="s">
        <v>851</v>
      </c>
      <c r="C7" s="545"/>
      <c r="D7" s="545"/>
      <c r="E7" s="549">
        <v>5</v>
      </c>
      <c r="F7" s="546" t="s">
        <v>864</v>
      </c>
    </row>
    <row r="8" spans="1:6" ht="15" customHeight="1">
      <c r="A8" s="549">
        <v>6</v>
      </c>
      <c r="B8" s="546" t="s">
        <v>852</v>
      </c>
      <c r="C8" s="545"/>
      <c r="D8" s="545"/>
      <c r="E8" s="549">
        <v>6</v>
      </c>
      <c r="F8" s="546" t="s">
        <v>865</v>
      </c>
    </row>
    <row r="9" spans="1:6" ht="15" customHeight="1">
      <c r="A9" s="548">
        <v>7</v>
      </c>
      <c r="B9" s="546" t="s">
        <v>853</v>
      </c>
      <c r="C9" s="545"/>
      <c r="D9" s="545"/>
      <c r="E9" s="549">
        <v>7</v>
      </c>
      <c r="F9" s="546" t="s">
        <v>866</v>
      </c>
    </row>
    <row r="10" spans="1:6" ht="15" customHeight="1">
      <c r="A10" s="549">
        <v>8</v>
      </c>
      <c r="B10" s="546" t="s">
        <v>854</v>
      </c>
      <c r="C10" s="545"/>
      <c r="D10" s="545"/>
      <c r="E10" s="549">
        <v>8</v>
      </c>
      <c r="F10" s="546" t="s">
        <v>867</v>
      </c>
    </row>
    <row r="11" spans="1:6" ht="15" customHeight="1">
      <c r="A11" s="549">
        <v>9</v>
      </c>
      <c r="B11" s="546" t="s">
        <v>855</v>
      </c>
      <c r="C11" s="545"/>
      <c r="D11" s="545"/>
      <c r="E11" s="549"/>
      <c r="F11" s="545"/>
    </row>
    <row r="12" spans="1:6" ht="15" customHeight="1">
      <c r="A12" s="548">
        <v>10</v>
      </c>
      <c r="B12" s="546" t="s">
        <v>856</v>
      </c>
      <c r="C12" s="545"/>
      <c r="D12" s="545"/>
      <c r="E12" s="542"/>
      <c r="F12" s="542"/>
    </row>
    <row r="13" spans="1:6" ht="15" customHeight="1">
      <c r="A13" s="549">
        <v>11</v>
      </c>
      <c r="B13" s="546" t="s">
        <v>857</v>
      </c>
      <c r="C13" s="545"/>
      <c r="D13" s="545"/>
      <c r="E13" s="542"/>
      <c r="F13" s="542"/>
    </row>
    <row r="14" spans="1:6" ht="15" customHeight="1">
      <c r="A14" s="549">
        <v>12</v>
      </c>
      <c r="B14" s="546" t="s">
        <v>858</v>
      </c>
      <c r="C14" s="545"/>
      <c r="D14" s="545"/>
      <c r="E14" s="542"/>
      <c r="F14" s="542"/>
    </row>
    <row r="15" spans="1:6" ht="15" customHeight="1">
      <c r="A15" s="548">
        <v>13</v>
      </c>
      <c r="B15" s="546" t="s">
        <v>859</v>
      </c>
      <c r="C15" s="545"/>
      <c r="D15" s="545"/>
      <c r="E15" s="542"/>
      <c r="F15" s="542"/>
    </row>
    <row r="16" spans="1:6" ht="15" customHeight="1">
      <c r="A16" s="545"/>
      <c r="B16" s="545"/>
      <c r="C16" s="545"/>
      <c r="D16" s="545"/>
      <c r="E16" s="542"/>
      <c r="F16" s="542"/>
    </row>
    <row r="17" spans="1:6" ht="15" customHeight="1">
      <c r="A17" s="542"/>
      <c r="B17" s="542"/>
      <c r="E17" s="542"/>
      <c r="F17" s="542"/>
    </row>
    <row r="18" spans="1:6" ht="15" customHeight="1">
      <c r="A18" s="542"/>
      <c r="B18" s="542"/>
      <c r="E18" s="543" t="s">
        <v>819</v>
      </c>
      <c r="F18" s="550">
        <f>COUNT(E19)</f>
        <v>1</v>
      </c>
    </row>
    <row r="19" spans="1:6" ht="15" customHeight="1">
      <c r="A19" s="542"/>
      <c r="B19" s="542"/>
      <c r="E19" s="549">
        <v>1</v>
      </c>
      <c r="F19" s="546" t="s">
        <v>994</v>
      </c>
    </row>
    <row r="20" spans="1:6" ht="15" customHeight="1">
      <c r="A20" s="542"/>
      <c r="B20" s="542"/>
      <c r="E20" s="549"/>
      <c r="F20" s="545"/>
    </row>
    <row r="21" spans="1:6" ht="15" customHeight="1">
      <c r="A21" s="545"/>
      <c r="B21" s="545"/>
      <c r="C21" s="545"/>
      <c r="D21" s="545"/>
      <c r="E21" s="549"/>
      <c r="F21" s="545"/>
    </row>
    <row r="22" spans="1:6" ht="15" customHeight="1">
      <c r="A22" s="543" t="s">
        <v>376</v>
      </c>
      <c r="B22" s="552">
        <f>COUNT(A23:A30)</f>
        <v>8</v>
      </c>
      <c r="C22" s="545"/>
      <c r="D22" s="545"/>
      <c r="E22" s="543" t="s">
        <v>834</v>
      </c>
      <c r="F22" s="553">
        <f>COUNT(E23:E31)</f>
        <v>9</v>
      </c>
    </row>
    <row r="23" spans="1:6" ht="15" customHeight="1">
      <c r="A23" s="549">
        <v>1</v>
      </c>
      <c r="B23" s="546" t="s">
        <v>868</v>
      </c>
      <c r="C23" s="545"/>
      <c r="D23" s="545"/>
      <c r="E23" s="549">
        <v>1</v>
      </c>
      <c r="F23" s="546" t="s">
        <v>876</v>
      </c>
    </row>
    <row r="24" spans="1:6" ht="15" customHeight="1">
      <c r="A24" s="549">
        <v>2</v>
      </c>
      <c r="B24" s="546" t="s">
        <v>869</v>
      </c>
      <c r="C24" s="545"/>
      <c r="D24" s="545"/>
      <c r="E24" s="549">
        <v>2</v>
      </c>
      <c r="F24" s="546" t="s">
        <v>877</v>
      </c>
    </row>
    <row r="25" spans="1:6" ht="15" customHeight="1">
      <c r="A25" s="549">
        <v>3</v>
      </c>
      <c r="B25" s="546" t="s">
        <v>870</v>
      </c>
      <c r="C25" s="545"/>
      <c r="D25" s="545"/>
      <c r="E25" s="549">
        <v>3</v>
      </c>
      <c r="F25" s="546" t="s">
        <v>878</v>
      </c>
    </row>
    <row r="26" spans="1:6" ht="15" customHeight="1">
      <c r="A26" s="549">
        <v>4</v>
      </c>
      <c r="B26" s="546" t="s">
        <v>871</v>
      </c>
      <c r="C26" s="545"/>
      <c r="D26" s="545"/>
      <c r="E26" s="549">
        <v>4</v>
      </c>
      <c r="F26" s="546" t="s">
        <v>879</v>
      </c>
    </row>
    <row r="27" spans="1:6" ht="15" customHeight="1">
      <c r="A27" s="549">
        <v>5</v>
      </c>
      <c r="B27" s="546" t="s">
        <v>872</v>
      </c>
      <c r="C27" s="545"/>
      <c r="D27" s="545"/>
      <c r="E27" s="549">
        <v>5</v>
      </c>
      <c r="F27" s="546" t="s">
        <v>881</v>
      </c>
    </row>
    <row r="28" spans="1:6" ht="15" customHeight="1">
      <c r="A28" s="549">
        <v>6</v>
      </c>
      <c r="B28" s="546" t="s">
        <v>873</v>
      </c>
      <c r="C28" s="545"/>
      <c r="D28" s="545"/>
      <c r="E28" s="549">
        <v>6</v>
      </c>
      <c r="F28" s="546" t="s">
        <v>882</v>
      </c>
    </row>
    <row r="29" spans="1:6" ht="15" customHeight="1">
      <c r="A29" s="549">
        <v>7</v>
      </c>
      <c r="B29" s="546" t="s">
        <v>874</v>
      </c>
      <c r="C29" s="545"/>
      <c r="D29" s="545"/>
      <c r="E29" s="549">
        <v>7</v>
      </c>
      <c r="F29" s="546" t="s">
        <v>883</v>
      </c>
    </row>
    <row r="30" spans="1:6" ht="15" customHeight="1">
      <c r="A30" s="549">
        <v>8</v>
      </c>
      <c r="B30" s="546" t="s">
        <v>875</v>
      </c>
      <c r="C30" s="545"/>
      <c r="D30" s="545"/>
      <c r="E30" s="549">
        <v>8</v>
      </c>
      <c r="F30" s="546" t="s">
        <v>884</v>
      </c>
    </row>
    <row r="31" spans="1:6" ht="23.25" customHeight="1">
      <c r="A31" s="545"/>
      <c r="B31" s="545"/>
      <c r="C31" s="545"/>
      <c r="D31" s="545"/>
      <c r="E31" s="549">
        <v>9</v>
      </c>
      <c r="F31" s="544" t="s">
        <v>886</v>
      </c>
    </row>
    <row r="32" spans="1:6" ht="15" customHeight="1">
      <c r="A32" s="545"/>
      <c r="B32" s="545"/>
      <c r="C32" s="545"/>
      <c r="D32" s="545"/>
      <c r="E32" s="545"/>
      <c r="F32" s="545"/>
    </row>
    <row r="33" spans="1:6" ht="15" customHeight="1">
      <c r="A33" s="545"/>
      <c r="B33" s="545"/>
      <c r="C33" s="545"/>
      <c r="D33" s="545"/>
      <c r="E33" s="545"/>
      <c r="F33" s="545"/>
    </row>
    <row r="34" spans="1:6" ht="15" customHeight="1">
      <c r="A34" s="543" t="s">
        <v>829</v>
      </c>
      <c r="B34" s="551">
        <f>COUNT(A35:A38)</f>
        <v>4</v>
      </c>
      <c r="C34" s="545"/>
      <c r="D34" s="545"/>
      <c r="E34" s="543" t="s">
        <v>825</v>
      </c>
      <c r="F34" s="552">
        <f>COUNT(E35:E38)</f>
        <v>4</v>
      </c>
    </row>
    <row r="35" spans="1:6" ht="15" customHeight="1">
      <c r="A35" s="549">
        <v>1</v>
      </c>
      <c r="B35" s="546" t="s">
        <v>887</v>
      </c>
      <c r="C35" s="545"/>
      <c r="D35" s="545"/>
      <c r="E35" s="549">
        <v>1</v>
      </c>
      <c r="F35" s="546" t="s">
        <v>895</v>
      </c>
    </row>
    <row r="36" spans="1:6" ht="15" customHeight="1">
      <c r="A36" s="549">
        <v>2</v>
      </c>
      <c r="B36" s="546" t="s">
        <v>889</v>
      </c>
      <c r="C36" s="545"/>
      <c r="D36" s="545"/>
      <c r="E36" s="549">
        <v>2</v>
      </c>
      <c r="F36" s="546" t="s">
        <v>896</v>
      </c>
    </row>
    <row r="37" spans="1:6" ht="15" customHeight="1">
      <c r="A37" s="549">
        <v>3</v>
      </c>
      <c r="B37" s="546" t="s">
        <v>891</v>
      </c>
      <c r="C37" s="545"/>
      <c r="D37" s="545"/>
      <c r="E37" s="549">
        <v>3</v>
      </c>
      <c r="F37" s="546" t="s">
        <v>897</v>
      </c>
    </row>
    <row r="38" spans="1:6" ht="15" customHeight="1">
      <c r="A38" s="549">
        <v>4</v>
      </c>
      <c r="B38" s="546" t="s">
        <v>892</v>
      </c>
      <c r="C38" s="545"/>
      <c r="D38" s="545"/>
      <c r="E38" s="549">
        <v>4</v>
      </c>
      <c r="F38" s="546" t="s">
        <v>898</v>
      </c>
    </row>
    <row r="39" spans="1:6" ht="15" customHeight="1">
      <c r="A39" s="545"/>
      <c r="B39" s="545"/>
      <c r="C39" s="545"/>
      <c r="D39" s="545"/>
      <c r="E39" s="545"/>
      <c r="F39" s="545"/>
    </row>
    <row r="40" spans="1:6" ht="15" customHeight="1">
      <c r="A40" s="545"/>
      <c r="B40" s="545"/>
      <c r="C40" s="545"/>
      <c r="D40" s="545"/>
      <c r="E40" s="545"/>
      <c r="F40" s="545"/>
    </row>
    <row r="41" spans="1:6" ht="15" customHeight="1">
      <c r="A41" s="543" t="s">
        <v>827</v>
      </c>
      <c r="B41" s="553">
        <f>COUNT(A42:A43)</f>
        <v>2</v>
      </c>
      <c r="C41" s="545"/>
      <c r="D41" s="545"/>
      <c r="E41" s="543" t="s">
        <v>821</v>
      </c>
      <c r="F41" s="553">
        <f>COUNT(E42:E45)</f>
        <v>4</v>
      </c>
    </row>
    <row r="42" spans="1:6" ht="15" customHeight="1">
      <c r="A42" s="549">
        <v>1</v>
      </c>
      <c r="B42" s="546" t="s">
        <v>893</v>
      </c>
      <c r="C42" s="545"/>
      <c r="D42" s="545"/>
      <c r="E42" s="549">
        <v>1</v>
      </c>
      <c r="F42" s="546" t="s">
        <v>917</v>
      </c>
    </row>
    <row r="43" spans="1:6" ht="15" customHeight="1">
      <c r="A43" s="549">
        <v>2</v>
      </c>
      <c r="B43" s="546" t="s">
        <v>894</v>
      </c>
      <c r="C43" s="545"/>
      <c r="D43" s="545"/>
      <c r="E43" s="549">
        <v>2</v>
      </c>
      <c r="F43" s="546" t="s">
        <v>918</v>
      </c>
    </row>
    <row r="44" spans="1:6" ht="15" customHeight="1">
      <c r="A44" s="545"/>
      <c r="B44" s="545"/>
      <c r="C44" s="545"/>
      <c r="D44" s="545"/>
      <c r="E44" s="549">
        <v>3</v>
      </c>
      <c r="F44" s="546" t="s">
        <v>919</v>
      </c>
    </row>
    <row r="45" spans="1:6" ht="15" customHeight="1">
      <c r="A45" s="545"/>
      <c r="B45" s="545"/>
      <c r="C45" s="545"/>
      <c r="D45" s="545"/>
      <c r="E45" s="549">
        <v>4</v>
      </c>
      <c r="F45" s="546" t="s">
        <v>920</v>
      </c>
    </row>
    <row r="46" spans="1:6" ht="15" customHeight="1">
      <c r="A46" s="543" t="s">
        <v>823</v>
      </c>
      <c r="B46" s="552">
        <f>COUNT(A47:A60)</f>
        <v>14</v>
      </c>
      <c r="C46" s="545"/>
      <c r="D46" s="545"/>
      <c r="E46" s="545"/>
      <c r="F46" s="545"/>
    </row>
    <row r="47" spans="1:6" ht="15" customHeight="1">
      <c r="A47" s="549">
        <v>1</v>
      </c>
      <c r="B47" s="546" t="s">
        <v>899</v>
      </c>
      <c r="C47" s="545"/>
      <c r="D47" s="545"/>
      <c r="E47" s="545"/>
      <c r="F47" s="545"/>
    </row>
    <row r="48" spans="1:6" ht="15" customHeight="1">
      <c r="A48" s="549">
        <v>2</v>
      </c>
      <c r="B48" s="546" t="s">
        <v>901</v>
      </c>
      <c r="C48" s="545"/>
      <c r="D48" s="545"/>
      <c r="E48" s="543" t="s">
        <v>831</v>
      </c>
      <c r="F48" s="551">
        <f>COUNT(E49:E57)</f>
        <v>9</v>
      </c>
    </row>
    <row r="49" spans="1:6" ht="15" customHeight="1">
      <c r="A49" s="549">
        <v>3</v>
      </c>
      <c r="B49" s="546" t="s">
        <v>905</v>
      </c>
      <c r="C49" s="545"/>
      <c r="D49" s="545"/>
      <c r="E49" s="549">
        <v>1</v>
      </c>
      <c r="F49" s="546" t="s">
        <v>921</v>
      </c>
    </row>
    <row r="50" spans="1:6" ht="15" customHeight="1">
      <c r="A50" s="549">
        <v>4</v>
      </c>
      <c r="B50" s="546" t="s">
        <v>906</v>
      </c>
      <c r="C50" s="545"/>
      <c r="D50" s="545"/>
      <c r="E50" s="549">
        <v>2</v>
      </c>
      <c r="F50" s="546" t="s">
        <v>922</v>
      </c>
    </row>
    <row r="51" spans="1:6" ht="15" customHeight="1">
      <c r="A51" s="549">
        <v>5</v>
      </c>
      <c r="B51" s="546" t="s">
        <v>907</v>
      </c>
      <c r="C51" s="545"/>
      <c r="D51" s="545"/>
      <c r="E51" s="549">
        <v>3</v>
      </c>
      <c r="F51" s="546" t="s">
        <v>923</v>
      </c>
    </row>
    <row r="52" spans="1:6" ht="15" customHeight="1">
      <c r="A52" s="549">
        <v>6</v>
      </c>
      <c r="B52" s="546" t="s">
        <v>908</v>
      </c>
      <c r="C52" s="545"/>
      <c r="D52" s="545"/>
      <c r="E52" s="549">
        <v>4</v>
      </c>
      <c r="F52" s="546" t="s">
        <v>924</v>
      </c>
    </row>
    <row r="53" spans="1:6" ht="15" customHeight="1">
      <c r="A53" s="549">
        <v>7</v>
      </c>
      <c r="B53" s="546" t="s">
        <v>909</v>
      </c>
      <c r="C53" s="545"/>
      <c r="D53" s="545"/>
      <c r="E53" s="549">
        <v>5</v>
      </c>
      <c r="F53" s="546" t="s">
        <v>925</v>
      </c>
    </row>
    <row r="54" spans="1:6" ht="15" customHeight="1">
      <c r="A54" s="549">
        <v>8</v>
      </c>
      <c r="B54" s="546" t="s">
        <v>910</v>
      </c>
      <c r="C54" s="545"/>
      <c r="D54" s="545"/>
      <c r="E54" s="549">
        <v>6</v>
      </c>
      <c r="F54" s="546" t="s">
        <v>926</v>
      </c>
    </row>
    <row r="55" spans="1:6" ht="15" customHeight="1">
      <c r="A55" s="549">
        <v>9</v>
      </c>
      <c r="B55" s="546" t="s">
        <v>911</v>
      </c>
      <c r="C55" s="545"/>
      <c r="D55" s="545"/>
      <c r="E55" s="549">
        <v>7</v>
      </c>
      <c r="F55" s="546" t="s">
        <v>927</v>
      </c>
    </row>
    <row r="56" spans="1:6" ht="15" customHeight="1">
      <c r="A56" s="549">
        <v>10</v>
      </c>
      <c r="B56" s="546" t="s">
        <v>912</v>
      </c>
      <c r="C56" s="545"/>
      <c r="D56" s="545"/>
      <c r="E56" s="549">
        <v>8</v>
      </c>
      <c r="F56" s="546" t="s">
        <v>928</v>
      </c>
    </row>
    <row r="57" spans="1:6" ht="15" customHeight="1">
      <c r="A57" s="549">
        <v>11</v>
      </c>
      <c r="B57" s="546" t="s">
        <v>913</v>
      </c>
      <c r="C57" s="545"/>
      <c r="D57" s="545"/>
      <c r="E57" s="549">
        <v>9</v>
      </c>
      <c r="F57" s="546" t="s">
        <v>929</v>
      </c>
    </row>
    <row r="58" spans="1:6" ht="15" customHeight="1">
      <c r="A58" s="549">
        <v>12</v>
      </c>
      <c r="B58" s="546" t="s">
        <v>914</v>
      </c>
      <c r="C58" s="545"/>
      <c r="D58" s="545"/>
      <c r="E58" s="545"/>
      <c r="F58" s="545"/>
    </row>
    <row r="59" spans="1:6" ht="15" customHeight="1">
      <c r="A59" s="549">
        <v>13</v>
      </c>
      <c r="B59" s="546" t="s">
        <v>915</v>
      </c>
      <c r="C59" s="545"/>
      <c r="D59" s="545"/>
      <c r="E59" s="545"/>
      <c r="F59" s="545"/>
    </row>
    <row r="60" spans="1:6" ht="15" customHeight="1">
      <c r="A60" s="549">
        <v>14</v>
      </c>
      <c r="B60" s="546" t="s">
        <v>916</v>
      </c>
      <c r="C60" s="545"/>
      <c r="D60" s="545"/>
      <c r="E60" s="545"/>
      <c r="F60" s="545"/>
    </row>
    <row r="61" spans="1:6" ht="15" customHeight="1">
      <c r="A61" s="542"/>
      <c r="B61" s="542"/>
      <c r="C61" s="542"/>
      <c r="D61" s="542"/>
      <c r="E61" s="542"/>
      <c r="F61" s="542"/>
    </row>
    <row r="62" spans="1:6" ht="15" customHeight="1">
      <c r="A62" s="542"/>
      <c r="B62" s="542"/>
      <c r="C62" s="542"/>
      <c r="D62" s="542"/>
      <c r="E62" s="542"/>
      <c r="F62" s="542"/>
    </row>
    <row r="63" spans="1:6" ht="15" customHeight="1">
      <c r="A63" s="542"/>
      <c r="B63" s="542"/>
      <c r="C63" s="542"/>
      <c r="D63" s="542"/>
      <c r="E63" s="542"/>
      <c r="F63" s="542"/>
    </row>
    <row r="64" spans="1:6" ht="15" customHeight="1">
      <c r="A64" s="542"/>
      <c r="B64" s="542"/>
      <c r="C64" s="542"/>
      <c r="D64" s="542"/>
      <c r="E64" s="542"/>
      <c r="F64" s="542"/>
    </row>
    <row r="65" spans="1:6" ht="15" customHeight="1">
      <c r="A65" s="542"/>
      <c r="B65" s="542"/>
      <c r="C65" s="542"/>
      <c r="D65" s="542"/>
      <c r="E65" s="542"/>
      <c r="F65" s="542"/>
    </row>
    <row r="66" spans="1:6" ht="15" customHeight="1">
      <c r="A66" s="542"/>
      <c r="B66" s="542"/>
      <c r="C66" s="542"/>
      <c r="D66" s="542"/>
      <c r="E66" s="542"/>
      <c r="F66" s="542"/>
    </row>
    <row r="67" spans="1:6" ht="15" customHeight="1">
      <c r="A67" s="542"/>
      <c r="B67" s="542"/>
      <c r="C67" s="542"/>
      <c r="D67" s="542"/>
      <c r="E67" s="542"/>
      <c r="F67" s="542"/>
    </row>
    <row r="68" spans="1:6" ht="15" customHeight="1">
      <c r="A68" s="542"/>
      <c r="B68" s="542"/>
      <c r="C68" s="542"/>
      <c r="D68" s="542"/>
      <c r="E68" s="542"/>
      <c r="F68" s="542"/>
    </row>
    <row r="69" spans="1:6" ht="15" customHeight="1">
      <c r="A69" s="542"/>
      <c r="B69" s="542"/>
      <c r="C69" s="542"/>
      <c r="D69" s="542"/>
      <c r="E69" s="542"/>
      <c r="F69" s="542"/>
    </row>
    <row r="70" spans="1:6" ht="15" customHeight="1">
      <c r="A70" s="542"/>
      <c r="B70" s="542"/>
      <c r="C70" s="542"/>
      <c r="D70" s="542"/>
      <c r="E70" s="542"/>
      <c r="F70" s="542"/>
    </row>
  </sheetData>
  <mergeCells count="1">
    <mergeCell ref="A1:B1"/>
  </mergeCells>
  <hyperlinks>
    <hyperlink ref="A2" location="レジメン費用計算!A3" display="大腸癌"/>
    <hyperlink ref="B3" location="レジメン費用計算!B4" display="FOLFIRI（standard CPT150）大腸癌"/>
    <hyperlink ref="B4" location="レジメン費用計算!B8" display="Avastin+FOLFIRI　大腸癌"/>
    <hyperlink ref="B5" location="レジメン費用計算!B13" display="FOLFIRI（CPT125 減量）大腸癌"/>
    <hyperlink ref="B6" location="レジメン費用計算!B17" display="FOLFIRI（CPT100 減量）大腸癌"/>
    <hyperlink ref="B7" location="レジメン費用計算!B21" display="FOLFIRI（CPT75 減量）大腸癌"/>
    <hyperlink ref="B8" location="レジメン費用計算!B25" display="FOLFIRI（CPT50 減量）大腸癌"/>
    <hyperlink ref="B9" location="レジメン費用計算!B29" display="mFOLFOX6（standard l-OHP85）大腸癌"/>
    <hyperlink ref="B10" location="レジメン費用計算!B33" display="Avastin+mFOLFOX6　大腸癌"/>
    <hyperlink ref="B11" location="レジメン費用計算!B38" display="mFOLFOX6（l- OHP65 減量）大腸癌"/>
    <hyperlink ref="B12" location="レジメン費用計算!B42" display="mFOLFOX6（l-OHP50 減量）大腸癌"/>
    <hyperlink ref="B13" location="レジメン費用計算!B46" display="５FU/ｌ－LV（急速）大腸癌"/>
    <hyperlink ref="B14" location="レジメン費用計算!B48" display="５FU/ｌ－LV（持続）大腸癌"/>
    <hyperlink ref="B15" location="レジメン費用計算!B51" display="Avastin+ｓLV5FU2　大腸癌"/>
    <hyperlink ref="E2" location="レジメン費用計算!A55" display="胃癌"/>
    <hyperlink ref="F3" location="レジメン費用計算!B56" display="CPT11（150）胃癌"/>
    <hyperlink ref="F4" location="レジメン費用計算!B57" display="(研)Weekly Paclitaxel(60)胃癌"/>
    <hyperlink ref="F5" location="レジメン費用計算!B58" display="Weekly　Paclitaxel　胃癌"/>
    <hyperlink ref="F6" location="レジメン費用計算!B59" display="(研)CPT-11+CDDP　胃癌"/>
    <hyperlink ref="F7" location="レジメン費用計算!B61" display="S1+CDDP　胃癌"/>
    <hyperlink ref="F8" location="レジメン費用計算!B63" display="(研)S1+CPT-11　胃癌"/>
    <hyperlink ref="F9" location="レジメン費用計算!B65" display="(研)S1+Docetaxel　胃癌"/>
    <hyperlink ref="F10" location="レジメン費用計算!B67" display="(研)SAMIT　胃癌"/>
    <hyperlink ref="E18" location="レジメン費用計算!A69" display="肝胆膵癌"/>
    <hyperlink ref="A22" location="レジメン費用計算!A73" display="乳がん"/>
    <hyperlink ref="B23" location="レジメン費用計算!B74" display="Docetaxel（70）乳癌"/>
    <hyperlink ref="B24" location="レジメン費用計算!B75" display="Weekly Paclitaxel（80）乳癌"/>
    <hyperlink ref="B25" location="レジメン費用計算!B76" display="Herceptin (2)転移 乳癌"/>
    <hyperlink ref="B26" location="レジメン費用計算!B77" display="Herceptin (6)術後 乳癌"/>
    <hyperlink ref="B27" location="レジメン費用計算!B78" display="Vinorelbine (25) 乳癌"/>
    <hyperlink ref="B28" location="レジメン費用計算!B79" display="FEC（100）乳癌"/>
    <hyperlink ref="B29" location="レジメン費用計算!B82" display="FEC（75）乳癌"/>
    <hyperlink ref="B30" location="レジメン費用計算!B85" display="EC（90/600）乳癌"/>
    <hyperlink ref="E22" location="レジメン費用計算!A88" display="婦人科系がん"/>
    <hyperlink ref="F23" location="レジメン費用計算!B89" display="monthly TC(180) 　婦人科癌"/>
    <hyperlink ref="F24" location="レジメン費用計算!B91" display="weekly TC(80) 　婦人科癌"/>
    <hyperlink ref="F25" location="レジメン費用計算!B93" display="monthly TTC(150) 　婦人科癌"/>
    <hyperlink ref="F26" location="レジメン費用計算!B96" display="CCRT（CDDP 40）(子宮頸癌)"/>
    <hyperlink ref="F27" location="レジメン費用計算!B97" display="Weekly CPT-11+CDDP(60)(子宮頸癌、卵巣癌)"/>
    <hyperlink ref="F28" location="レジメン費用計算!B99" display="MTX+Act-D　(絨毛性疾患)"/>
    <hyperlink ref="F29" location="レジメン費用計算!B101" display="MTX単独（絨毛性疾患）"/>
    <hyperlink ref="F30" location="レジメン費用計算!B102" display="Act-D単独（絨毛性疾患）"/>
    <hyperlink ref="F31" location="レジメン費用計算!B103" display="（適外研）Weekly　Docetaxel1)（血管肉腫、乳房外Paget病）"/>
    <hyperlink ref="A34" location="レジメン費用計算!A105" display="尿路系がん"/>
    <hyperlink ref="B35" location="レジメン費用計算!B106" display="BEP療法（精巣癌）"/>
    <hyperlink ref="B36" location="レジメン費用計算!B109" display="(研)GP療法(シスプラチン)(尿路上皮癌)"/>
    <hyperlink ref="B37" location="レジメン費用計算!B111" display="(研)GC療法(カルボプラチン)(尿路上皮癌)"/>
    <hyperlink ref="B38" location="レジメン費用計算!B113" display="M-VAC　(尿路上皮癌)"/>
    <hyperlink ref="A41" location="レジメン費用計算!A118" display="前立腺がん"/>
    <hyperlink ref="B42" location="レジメン費用計算!B119" display="（研）Weekly DE療法　（前立腺癌）"/>
    <hyperlink ref="B43" location="レジメン費用計算!B121" display="Docetaxel+PSL療法(前立腺癌)"/>
    <hyperlink ref="E34" location="レジメン費用計算!A124" display="膀胱がん"/>
    <hyperlink ref="F35" location="レジメン費用計算!B125" display="mitomycinC膀注（膀胱癌）"/>
    <hyperlink ref="F36" location="レジメン費用計算!B126" display="ファルモルビシン膀注療法2)"/>
    <hyperlink ref="F37" location="レジメン費用計算!B127" display="イムシスト膀注療法"/>
    <hyperlink ref="F38" location="レジメン費用計算!B128" display="イムノブラダー膀注療法"/>
    <hyperlink ref="A46" location="レジメン費用計算!A130" display="肺癌"/>
    <hyperlink ref="B47" location="レジメン費用計算!B131" display="AMR(40)肺癌"/>
    <hyperlink ref="B48" location="レジメン費用計算!B132" display="(研)Biweekly CBDCA/GEM 肺癌"/>
    <hyperlink ref="B49" location="レジメン費用計算!B134" display="CBDCA（AUC5）/ETP(100)肺癌"/>
    <hyperlink ref="B50" location="レジメン費用計算!B136" display="CDDP(60)/CPT-11(60)小細胞肺癌"/>
    <hyperlink ref="B51" location="レジメン費用計算!B138" display="CDDP(80)/CPT-11(60)非小細胞肺癌"/>
    <hyperlink ref="B52" location="レジメン費用計算!B140" display="CDDP(80)/DOC(60)　肺癌"/>
    <hyperlink ref="B53" location="レジメン費用計算!B142" display="CDDP(80)/ETP(100)　肺癌"/>
    <hyperlink ref="B54" location="レジメン費用計算!B145" display="GEM(1000)　肺癌"/>
    <hyperlink ref="B55" location="レジメン費用計算!B146" display="GEM(1000)/VNR(25)　肺癌"/>
    <hyperlink ref="B56" location="レジメン費用計算!B148" display="VNR(25)　肺癌"/>
    <hyperlink ref="B57" location="レジメン費用計算!B149" display="CDDP（80）/VNR（25）肺癌"/>
    <hyperlink ref="B58" location="レジメン費用計算!B151" display="Docetaxel（60）肺癌"/>
    <hyperlink ref="B59" location="レジメン費用計算!B152" display="CBDCA（AUC5）/PTX（200）肺癌"/>
    <hyperlink ref="B60" location="レジメン費用計算!B154" display="CDDP（80）/GEM（1000）肺癌"/>
    <hyperlink ref="E41" location="レジメン費用計算!A157" display="皮膚がん"/>
    <hyperlink ref="F42" location="レジメン費用計算!B158" display="DOXIL（カポジ肉腫）"/>
    <hyperlink ref="F43" location="レジメン費用計算!B159" display="DTIC(悪性黒色腫)"/>
    <hyperlink ref="F44" location="レジメン費用計算!B160" display="（適外）DAV(悪性黒色腫)"/>
    <hyperlink ref="F45" location="レジメン費用計算!B163" display="（適外）DAVFeron(悪性黒色腫)"/>
    <hyperlink ref="E48" location="レジメン費用計算!A168" display="造血器系腫瘍"/>
    <hyperlink ref="F49" location="レジメン費用計算!B169" display="Rituximab　悪性リンパ腫"/>
    <hyperlink ref="F50" location="レジメン費用計算!B170" display="CHOP　14　悪性リンパ腫"/>
    <hyperlink ref="F51" location="レジメン費用計算!B175" display="CHOP　21　悪性リンパ腫"/>
    <hyperlink ref="F52" location="レジメン費用計算!B179" display="THP-COP　14　悪性リンパ腫"/>
    <hyperlink ref="F53" location="レジメン費用計算!B184" display="THP-COP　21　悪性リンパ腫"/>
    <hyperlink ref="F54" location="レジメン費用計算!B188" display="（研）IMVP-16　悪性リンパ腫"/>
    <hyperlink ref="F55" location="レジメン費用計算!B193" display="HDMTX　脳悪性リンパ腫"/>
    <hyperlink ref="F56" location="レジメン費用計算!B194" display="Bortezomib(多発性骨髄腫)"/>
    <hyperlink ref="F57" location="レジメン費用計算!B195" display="Bortezomib維持療法(多発性骨髄腫)"/>
    <hyperlink ref="F19" location="レジメン費用計算!B70" display="Gemcitabine(1000) 膵・胆道癌"/>
  </hyperlink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5"/>
  <sheetViews>
    <sheetView showGridLine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5" customHeight="1"/>
  <cols>
    <col min="1" max="1" width="7.875" style="14" customWidth="1"/>
    <col min="2" max="2" width="26.00390625" style="14" customWidth="1"/>
    <col min="3" max="3" width="17.00390625" style="14" customWidth="1"/>
    <col min="4" max="4" width="10.00390625" style="14" customWidth="1"/>
    <col min="5" max="5" width="6.875" style="68" customWidth="1"/>
    <col min="6" max="6" width="5.375" style="478" customWidth="1"/>
    <col min="7" max="7" width="4.625" style="478" customWidth="1"/>
    <col min="8" max="9" width="5.125" style="73" customWidth="1"/>
    <col min="10" max="10" width="11.25390625" style="278" customWidth="1"/>
    <col min="11" max="11" width="7.50390625" style="57" customWidth="1"/>
    <col min="12" max="12" width="6.875" style="14" customWidth="1"/>
    <col min="13" max="13" width="7.25390625" style="61" customWidth="1"/>
    <col min="14" max="14" width="5.50390625" style="47" customWidth="1"/>
    <col min="15" max="15" width="4.25390625" style="203" customWidth="1"/>
    <col min="16" max="16" width="6.375" style="47" customWidth="1"/>
    <col min="17" max="17" width="5.125" style="203" customWidth="1"/>
    <col min="18" max="18" width="5.875" style="47" customWidth="1"/>
    <col min="19" max="19" width="4.375" style="177" customWidth="1"/>
    <col min="20" max="20" width="10.00390625" style="18" customWidth="1"/>
    <col min="21" max="21" width="5.00390625" style="14" customWidth="1"/>
    <col min="22" max="22" width="6.75390625" style="18" customWidth="1"/>
    <col min="23" max="23" width="4.625" style="14" customWidth="1"/>
    <col min="24" max="24" width="6.375" style="14" customWidth="1"/>
    <col min="25" max="25" width="4.75390625" style="14" customWidth="1"/>
    <col min="26" max="26" width="6.00390625" style="14" customWidth="1"/>
    <col min="28" max="16384" width="9.00390625" style="14" customWidth="1"/>
  </cols>
  <sheetData>
    <row r="1" spans="2:26" ht="24.75" customHeight="1" thickBot="1">
      <c r="B1" s="67" t="s">
        <v>1017</v>
      </c>
      <c r="U1" s="89"/>
      <c r="V1" s="166"/>
      <c r="W1" s="81"/>
      <c r="X1" s="81"/>
      <c r="Y1" s="81"/>
      <c r="Z1" s="226"/>
    </row>
    <row r="2" spans="1:26" s="4" customFormat="1" ht="30.75" customHeight="1" thickBot="1">
      <c r="A2" s="235" t="s">
        <v>124</v>
      </c>
      <c r="B2" s="236" t="s">
        <v>0</v>
      </c>
      <c r="C2" s="236" t="s">
        <v>931</v>
      </c>
      <c r="D2" s="236" t="s">
        <v>2</v>
      </c>
      <c r="E2" s="237" t="s">
        <v>126</v>
      </c>
      <c r="F2" s="490" t="s">
        <v>727</v>
      </c>
      <c r="G2" s="490" t="s">
        <v>992</v>
      </c>
      <c r="H2" s="237" t="s">
        <v>224</v>
      </c>
      <c r="I2" s="237" t="s">
        <v>225</v>
      </c>
      <c r="J2" s="238" t="s">
        <v>128</v>
      </c>
      <c r="K2" s="239" t="s">
        <v>226</v>
      </c>
      <c r="L2" s="236" t="s">
        <v>932</v>
      </c>
      <c r="M2" s="240" t="s">
        <v>125</v>
      </c>
      <c r="N2" s="241" t="s">
        <v>244</v>
      </c>
      <c r="O2" s="242" t="s">
        <v>130</v>
      </c>
      <c r="P2" s="241" t="s">
        <v>245</v>
      </c>
      <c r="Q2" s="243" t="s">
        <v>130</v>
      </c>
      <c r="R2" s="176" t="s">
        <v>246</v>
      </c>
      <c r="S2" s="244" t="s">
        <v>130</v>
      </c>
      <c r="T2" s="225" t="s">
        <v>127</v>
      </c>
      <c r="U2" s="5" t="s">
        <v>132</v>
      </c>
      <c r="V2" s="165" t="s">
        <v>133</v>
      </c>
      <c r="W2" s="5" t="s">
        <v>134</v>
      </c>
      <c r="X2" s="27" t="s">
        <v>135</v>
      </c>
      <c r="Y2" s="5" t="s">
        <v>134</v>
      </c>
      <c r="Z2" s="27" t="s">
        <v>135</v>
      </c>
    </row>
    <row r="3" spans="1:26" s="4" customFormat="1" ht="14.25" customHeight="1" thickBot="1">
      <c r="A3" s="726" t="s">
        <v>817</v>
      </c>
      <c r="B3" s="727"/>
      <c r="C3" s="523"/>
      <c r="D3" s="523"/>
      <c r="E3" s="524"/>
      <c r="F3" s="547"/>
      <c r="G3" s="547"/>
      <c r="H3" s="524"/>
      <c r="I3" s="524"/>
      <c r="J3" s="525"/>
      <c r="K3" s="526"/>
      <c r="L3" s="523"/>
      <c r="M3" s="527"/>
      <c r="N3" s="528"/>
      <c r="O3" s="529"/>
      <c r="P3" s="528"/>
      <c r="Q3" s="529"/>
      <c r="R3" s="176"/>
      <c r="S3" s="529"/>
      <c r="T3" s="530"/>
      <c r="U3" s="531"/>
      <c r="V3" s="532"/>
      <c r="W3" s="533"/>
      <c r="X3" s="534"/>
      <c r="Y3" s="533"/>
      <c r="Z3" s="530"/>
    </row>
    <row r="4" spans="1:26" ht="15" customHeight="1">
      <c r="A4" s="28">
        <v>1</v>
      </c>
      <c r="B4" s="540" t="s">
        <v>839</v>
      </c>
      <c r="C4" s="30" t="s">
        <v>40</v>
      </c>
      <c r="D4" s="31" t="s">
        <v>44</v>
      </c>
      <c r="E4" s="69">
        <v>150</v>
      </c>
      <c r="F4" s="3">
        <v>1</v>
      </c>
      <c r="G4" s="3"/>
      <c r="H4" s="74">
        <v>160</v>
      </c>
      <c r="I4" s="74">
        <v>60</v>
      </c>
      <c r="J4" s="62">
        <f>SUM(T4:T7)</f>
        <v>98464</v>
      </c>
      <c r="K4" s="64">
        <f>POWER(I4,0.425)*POWER(H4,0.725)*0.007184</f>
        <v>1.6220625314357542</v>
      </c>
      <c r="L4" s="30" t="s">
        <v>768</v>
      </c>
      <c r="M4" s="58">
        <f>E4*K$4</f>
        <v>243.30937971536312</v>
      </c>
      <c r="N4" s="48"/>
      <c r="O4" s="204"/>
      <c r="P4" s="48"/>
      <c r="Q4" s="204"/>
      <c r="R4" s="48"/>
      <c r="S4" s="245"/>
      <c r="T4" s="82">
        <f>ROUNDUP(M4/U4,0)*V4</f>
        <v>57176</v>
      </c>
      <c r="U4" s="80">
        <v>40</v>
      </c>
      <c r="V4" s="90">
        <v>8168</v>
      </c>
      <c r="W4" s="81"/>
      <c r="X4" s="81"/>
      <c r="Y4" s="81"/>
      <c r="Z4" s="226"/>
    </row>
    <row r="5" spans="1:26" ht="15" customHeight="1">
      <c r="A5" s="33"/>
      <c r="B5" s="10"/>
      <c r="C5" s="11" t="s">
        <v>41</v>
      </c>
      <c r="D5" s="12" t="s">
        <v>65</v>
      </c>
      <c r="E5" s="70">
        <v>400</v>
      </c>
      <c r="F5" s="3">
        <v>1</v>
      </c>
      <c r="G5" s="3">
        <v>14</v>
      </c>
      <c r="H5" s="75"/>
      <c r="I5" s="75"/>
      <c r="J5" s="63"/>
      <c r="K5" s="65"/>
      <c r="L5" s="11" t="s">
        <v>803</v>
      </c>
      <c r="M5" s="59">
        <f>E5*K$4</f>
        <v>648.8250125743017</v>
      </c>
      <c r="N5" s="49"/>
      <c r="O5" s="184"/>
      <c r="P5" s="49"/>
      <c r="Q5" s="184"/>
      <c r="R5" s="49"/>
      <c r="S5" s="246"/>
      <c r="T5" s="84">
        <f>ROUNDUP(M5/U5,0)*V5</f>
        <v>1260</v>
      </c>
      <c r="U5" s="83">
        <v>250</v>
      </c>
      <c r="V5" s="13">
        <v>420</v>
      </c>
      <c r="Z5" s="227"/>
    </row>
    <row r="6" spans="1:26" ht="15" customHeight="1">
      <c r="A6" s="33"/>
      <c r="B6" s="10"/>
      <c r="C6" s="11" t="s">
        <v>41</v>
      </c>
      <c r="D6" s="12" t="s">
        <v>66</v>
      </c>
      <c r="E6" s="70">
        <v>2400</v>
      </c>
      <c r="F6" s="3">
        <v>1</v>
      </c>
      <c r="G6" s="3"/>
      <c r="H6" s="75"/>
      <c r="I6" s="75"/>
      <c r="J6" s="63"/>
      <c r="K6" s="65"/>
      <c r="L6" s="11" t="s">
        <v>803</v>
      </c>
      <c r="M6" s="59">
        <f>E6*K$4</f>
        <v>3892.95007544581</v>
      </c>
      <c r="N6" s="49"/>
      <c r="O6" s="184"/>
      <c r="P6" s="49"/>
      <c r="Q6" s="184"/>
      <c r="R6" s="49"/>
      <c r="S6" s="246"/>
      <c r="T6" s="84">
        <f>ROUNDUP(M6/U6,0)*V6</f>
        <v>6720</v>
      </c>
      <c r="U6" s="83">
        <v>250</v>
      </c>
      <c r="V6" s="13">
        <v>420</v>
      </c>
      <c r="Z6" s="227"/>
    </row>
    <row r="7" spans="1:26" ht="15" customHeight="1" thickBot="1">
      <c r="A7" s="34"/>
      <c r="B7" s="35"/>
      <c r="C7" s="36" t="s">
        <v>42</v>
      </c>
      <c r="D7" s="37" t="s">
        <v>63</v>
      </c>
      <c r="E7" s="71">
        <v>200</v>
      </c>
      <c r="F7" s="491">
        <v>1</v>
      </c>
      <c r="G7" s="491"/>
      <c r="H7" s="76"/>
      <c r="I7" s="76"/>
      <c r="J7" s="279"/>
      <c r="K7" s="66"/>
      <c r="L7" s="36" t="s">
        <v>765</v>
      </c>
      <c r="M7" s="60">
        <f>E7*K$4</f>
        <v>324.41250628715085</v>
      </c>
      <c r="N7" s="51" t="s">
        <v>136</v>
      </c>
      <c r="O7" s="205">
        <v>1</v>
      </c>
      <c r="P7" s="51" t="s">
        <v>137</v>
      </c>
      <c r="Q7" s="205">
        <v>3</v>
      </c>
      <c r="R7" s="51"/>
      <c r="S7" s="247"/>
      <c r="T7" s="87">
        <f>O7*V7+Q7*X7</f>
        <v>33308</v>
      </c>
      <c r="U7" s="85">
        <v>25</v>
      </c>
      <c r="V7" s="88">
        <v>2864</v>
      </c>
      <c r="W7" s="86">
        <v>100</v>
      </c>
      <c r="X7" s="86">
        <v>10148</v>
      </c>
      <c r="Y7" s="86"/>
      <c r="Z7" s="228"/>
    </row>
    <row r="8" spans="1:26" ht="15" customHeight="1">
      <c r="A8" s="39">
        <v>2</v>
      </c>
      <c r="B8" s="40" t="s">
        <v>69</v>
      </c>
      <c r="C8" s="30" t="s">
        <v>40</v>
      </c>
      <c r="D8" s="31" t="s">
        <v>70</v>
      </c>
      <c r="E8" s="69">
        <v>150</v>
      </c>
      <c r="F8" s="3">
        <v>1</v>
      </c>
      <c r="G8" s="3"/>
      <c r="H8" s="74">
        <v>160</v>
      </c>
      <c r="I8" s="74">
        <v>60</v>
      </c>
      <c r="J8" s="62">
        <f>SUM(T8:T12)</f>
        <v>251205</v>
      </c>
      <c r="K8" s="64">
        <f>POWER(I8,0.425)*POWER(H8,0.725)*0.007184</f>
        <v>1.6220625314357542</v>
      </c>
      <c r="L8" s="30" t="s">
        <v>768</v>
      </c>
      <c r="M8" s="58">
        <f>E8*K$8</f>
        <v>243.30937971536312</v>
      </c>
      <c r="N8" s="48"/>
      <c r="O8" s="204"/>
      <c r="P8" s="48"/>
      <c r="Q8" s="204"/>
      <c r="R8" s="48"/>
      <c r="S8" s="245"/>
      <c r="T8" s="82">
        <f>ROUNDUP(M8/U8,0)*V8</f>
        <v>57176</v>
      </c>
      <c r="U8" s="80">
        <v>40</v>
      </c>
      <c r="V8" s="90">
        <v>8168</v>
      </c>
      <c r="W8" s="81"/>
      <c r="X8" s="81"/>
      <c r="Y8" s="81"/>
      <c r="Z8" s="226"/>
    </row>
    <row r="9" spans="1:26" ht="15" customHeight="1">
      <c r="A9" s="42"/>
      <c r="B9" s="19"/>
      <c r="C9" s="20" t="s">
        <v>62</v>
      </c>
      <c r="D9" s="12" t="s">
        <v>63</v>
      </c>
      <c r="E9" s="70">
        <v>200</v>
      </c>
      <c r="F9" s="3">
        <v>1</v>
      </c>
      <c r="G9" s="3">
        <v>14</v>
      </c>
      <c r="H9" s="75"/>
      <c r="I9" s="75"/>
      <c r="J9" s="63"/>
      <c r="K9" s="65"/>
      <c r="L9" s="14" t="s">
        <v>765</v>
      </c>
      <c r="M9" s="59">
        <f>E9*K$8</f>
        <v>324.41250628715085</v>
      </c>
      <c r="N9" s="50" t="s">
        <v>136</v>
      </c>
      <c r="O9" s="77">
        <v>2</v>
      </c>
      <c r="P9" s="50" t="s">
        <v>137</v>
      </c>
      <c r="Q9" s="77">
        <v>3</v>
      </c>
      <c r="R9" s="50"/>
      <c r="S9" s="248"/>
      <c r="T9" s="84">
        <f>O9*V9+Q9*X9</f>
        <v>36172</v>
      </c>
      <c r="U9" s="83">
        <v>25</v>
      </c>
      <c r="V9" s="13">
        <v>2864</v>
      </c>
      <c r="W9" s="14">
        <v>100</v>
      </c>
      <c r="X9" s="14">
        <v>10148</v>
      </c>
      <c r="Z9" s="227"/>
    </row>
    <row r="10" spans="1:26" ht="15" customHeight="1">
      <c r="A10" s="42"/>
      <c r="B10" s="19"/>
      <c r="C10" s="11" t="s">
        <v>64</v>
      </c>
      <c r="D10" s="12" t="s">
        <v>65</v>
      </c>
      <c r="E10" s="70">
        <v>400</v>
      </c>
      <c r="F10" s="3">
        <v>1</v>
      </c>
      <c r="G10" s="3"/>
      <c r="H10" s="75"/>
      <c r="I10" s="75"/>
      <c r="J10" s="63"/>
      <c r="K10" s="65"/>
      <c r="L10" s="11" t="s">
        <v>803</v>
      </c>
      <c r="M10" s="59">
        <f>E10*K$8</f>
        <v>648.8250125743017</v>
      </c>
      <c r="N10" s="49"/>
      <c r="O10" s="184"/>
      <c r="P10" s="49"/>
      <c r="Q10" s="184"/>
      <c r="R10" s="49"/>
      <c r="S10" s="246"/>
      <c r="T10" s="84">
        <f aca="true" t="shared" si="0" ref="T10:T15">ROUNDUP(M10/U10,0)*V10</f>
        <v>1260</v>
      </c>
      <c r="U10" s="83">
        <v>250</v>
      </c>
      <c r="V10" s="13">
        <v>420</v>
      </c>
      <c r="Z10" s="227"/>
    </row>
    <row r="11" spans="1:26" ht="15" customHeight="1">
      <c r="A11" s="42"/>
      <c r="B11" s="19"/>
      <c r="C11" s="11" t="s">
        <v>64</v>
      </c>
      <c r="D11" s="12" t="s">
        <v>66</v>
      </c>
      <c r="E11" s="70">
        <v>2400</v>
      </c>
      <c r="F11" s="3">
        <v>1</v>
      </c>
      <c r="G11" s="3"/>
      <c r="H11" s="75"/>
      <c r="I11" s="75"/>
      <c r="J11" s="63"/>
      <c r="K11" s="65"/>
      <c r="L11" s="11" t="s">
        <v>803</v>
      </c>
      <c r="M11" s="59">
        <f>E11*K$8</f>
        <v>3892.95007544581</v>
      </c>
      <c r="N11" s="49"/>
      <c r="O11" s="184"/>
      <c r="P11" s="49"/>
      <c r="Q11" s="184"/>
      <c r="R11" s="49"/>
      <c r="S11" s="246"/>
      <c r="T11" s="84">
        <f t="shared" si="0"/>
        <v>6720</v>
      </c>
      <c r="U11" s="83">
        <v>250</v>
      </c>
      <c r="V11" s="13">
        <v>420</v>
      </c>
      <c r="Z11" s="227"/>
    </row>
    <row r="12" spans="1:26" ht="15" customHeight="1" thickBot="1">
      <c r="A12" s="43"/>
      <c r="B12" s="44"/>
      <c r="C12" s="45" t="s">
        <v>67</v>
      </c>
      <c r="D12" s="37" t="s">
        <v>68</v>
      </c>
      <c r="E12" s="71">
        <v>5</v>
      </c>
      <c r="F12" s="480">
        <v>1</v>
      </c>
      <c r="G12" s="480"/>
      <c r="H12" s="76"/>
      <c r="I12" s="76"/>
      <c r="J12" s="279"/>
      <c r="K12" s="66"/>
      <c r="L12" s="45" t="s">
        <v>993</v>
      </c>
      <c r="M12" s="60">
        <f>E12*I8</f>
        <v>300</v>
      </c>
      <c r="N12" s="51" t="s">
        <v>137</v>
      </c>
      <c r="O12" s="205">
        <v>3</v>
      </c>
      <c r="P12" s="51" t="s">
        <v>138</v>
      </c>
      <c r="Q12" s="205">
        <v>0</v>
      </c>
      <c r="R12" s="51"/>
      <c r="S12" s="247"/>
      <c r="T12" s="87">
        <f t="shared" si="0"/>
        <v>149877</v>
      </c>
      <c r="U12" s="85">
        <v>100</v>
      </c>
      <c r="V12" s="88">
        <v>49959</v>
      </c>
      <c r="W12" s="86">
        <v>400</v>
      </c>
      <c r="X12" s="86">
        <v>190253</v>
      </c>
      <c r="Y12" s="86"/>
      <c r="Z12" s="228"/>
    </row>
    <row r="13" spans="1:26" ht="15" customHeight="1">
      <c r="A13" s="28">
        <v>2</v>
      </c>
      <c r="B13" s="29" t="s">
        <v>842</v>
      </c>
      <c r="C13" s="30" t="s">
        <v>40</v>
      </c>
      <c r="D13" s="31" t="s">
        <v>139</v>
      </c>
      <c r="E13" s="69">
        <v>125</v>
      </c>
      <c r="F13" s="479">
        <v>1</v>
      </c>
      <c r="G13" s="479"/>
      <c r="H13" s="74">
        <v>165</v>
      </c>
      <c r="I13" s="74">
        <v>60</v>
      </c>
      <c r="J13" s="62">
        <f>SUM(T13:T16)</f>
        <v>89036</v>
      </c>
      <c r="K13" s="64">
        <f>POWER(I13,0.425)*POWER(H13,0.725)*0.007184</f>
        <v>1.658656536840939</v>
      </c>
      <c r="L13" s="30" t="s">
        <v>768</v>
      </c>
      <c r="M13" s="58">
        <f>E13*K$13</f>
        <v>207.33206710511737</v>
      </c>
      <c r="N13" s="48"/>
      <c r="O13" s="204"/>
      <c r="P13" s="48"/>
      <c r="Q13" s="204"/>
      <c r="R13" s="48"/>
      <c r="S13" s="245"/>
      <c r="T13" s="82">
        <f t="shared" si="0"/>
        <v>49008</v>
      </c>
      <c r="U13" s="89">
        <v>40</v>
      </c>
      <c r="V13" s="90">
        <v>8168</v>
      </c>
      <c r="W13" s="81"/>
      <c r="X13" s="81"/>
      <c r="Y13" s="81"/>
      <c r="Z13" s="226"/>
    </row>
    <row r="14" spans="1:26" ht="15" customHeight="1">
      <c r="A14" s="33"/>
      <c r="B14" s="10"/>
      <c r="C14" s="11" t="s">
        <v>41</v>
      </c>
      <c r="D14" s="12" t="s">
        <v>140</v>
      </c>
      <c r="E14" s="70">
        <v>300</v>
      </c>
      <c r="F14" s="309">
        <v>1</v>
      </c>
      <c r="G14" s="309">
        <v>14</v>
      </c>
      <c r="H14" s="75"/>
      <c r="I14" s="75"/>
      <c r="J14" s="63"/>
      <c r="K14" s="65"/>
      <c r="L14" s="11" t="s">
        <v>803</v>
      </c>
      <c r="M14" s="59">
        <f>E14*K$13</f>
        <v>497.5969610522817</v>
      </c>
      <c r="N14" s="49"/>
      <c r="O14" s="184"/>
      <c r="P14" s="49"/>
      <c r="Q14" s="184"/>
      <c r="R14" s="49"/>
      <c r="S14" s="246"/>
      <c r="T14" s="84">
        <f t="shared" si="0"/>
        <v>840</v>
      </c>
      <c r="U14" s="83">
        <v>250</v>
      </c>
      <c r="V14" s="13">
        <v>420</v>
      </c>
      <c r="Z14" s="227"/>
    </row>
    <row r="15" spans="1:26" ht="15" customHeight="1">
      <c r="A15" s="33"/>
      <c r="B15" s="10"/>
      <c r="C15" s="11" t="s">
        <v>41</v>
      </c>
      <c r="D15" s="12" t="s">
        <v>141</v>
      </c>
      <c r="E15" s="70">
        <v>2000</v>
      </c>
      <c r="F15" s="309">
        <v>1</v>
      </c>
      <c r="G15" s="309"/>
      <c r="H15" s="75"/>
      <c r="I15" s="75"/>
      <c r="J15" s="63"/>
      <c r="K15" s="65"/>
      <c r="L15" s="11" t="s">
        <v>803</v>
      </c>
      <c r="M15" s="59">
        <f>E15*K$13</f>
        <v>3317.313073681878</v>
      </c>
      <c r="N15" s="49"/>
      <c r="O15" s="184"/>
      <c r="P15" s="49"/>
      <c r="Q15" s="184"/>
      <c r="R15" s="49"/>
      <c r="S15" s="246"/>
      <c r="T15" s="84">
        <f t="shared" si="0"/>
        <v>5880</v>
      </c>
      <c r="U15" s="83">
        <v>250</v>
      </c>
      <c r="V15" s="13">
        <v>420</v>
      </c>
      <c r="Z15" s="227"/>
    </row>
    <row r="16" spans="1:26" ht="15" customHeight="1" thickBot="1">
      <c r="A16" s="34"/>
      <c r="B16" s="35"/>
      <c r="C16" s="36" t="s">
        <v>42</v>
      </c>
      <c r="D16" s="37" t="s">
        <v>63</v>
      </c>
      <c r="E16" s="71">
        <v>200</v>
      </c>
      <c r="F16" s="480">
        <v>1</v>
      </c>
      <c r="G16" s="480"/>
      <c r="H16" s="76"/>
      <c r="I16" s="76"/>
      <c r="J16" s="279"/>
      <c r="K16" s="66"/>
      <c r="L16" s="36" t="s">
        <v>765</v>
      </c>
      <c r="M16" s="60">
        <f>E16*K$13</f>
        <v>331.7313073681878</v>
      </c>
      <c r="N16" s="51" t="s">
        <v>129</v>
      </c>
      <c r="O16" s="205">
        <v>1</v>
      </c>
      <c r="P16" s="51" t="s">
        <v>131</v>
      </c>
      <c r="Q16" s="205">
        <v>3</v>
      </c>
      <c r="R16" s="51"/>
      <c r="S16" s="247"/>
      <c r="T16" s="87">
        <f>O16*V16+Q16*X16</f>
        <v>33308</v>
      </c>
      <c r="U16" s="85">
        <v>25</v>
      </c>
      <c r="V16" s="88">
        <v>2864</v>
      </c>
      <c r="W16" s="86">
        <v>100</v>
      </c>
      <c r="X16" s="86">
        <v>10148</v>
      </c>
      <c r="Y16" s="86"/>
      <c r="Z16" s="228"/>
    </row>
    <row r="17" spans="1:26" ht="15" customHeight="1">
      <c r="A17" s="28">
        <v>3</v>
      </c>
      <c r="B17" s="29" t="s">
        <v>844</v>
      </c>
      <c r="C17" s="30" t="s">
        <v>40</v>
      </c>
      <c r="D17" s="31" t="s">
        <v>142</v>
      </c>
      <c r="E17" s="69">
        <v>100</v>
      </c>
      <c r="F17" s="479">
        <v>1</v>
      </c>
      <c r="G17" s="479"/>
      <c r="H17" s="74">
        <v>160</v>
      </c>
      <c r="I17" s="74">
        <v>60</v>
      </c>
      <c r="J17" s="62">
        <f>SUM(T17:T20)</f>
        <v>80448</v>
      </c>
      <c r="K17" s="64">
        <f>POWER(I17,0.425)*POWER(H17,0.725)*0.007184</f>
        <v>1.6220625314357542</v>
      </c>
      <c r="L17" s="30" t="s">
        <v>768</v>
      </c>
      <c r="M17" s="58">
        <f>E17*K$17</f>
        <v>162.20625314357542</v>
      </c>
      <c r="N17" s="48"/>
      <c r="O17" s="204"/>
      <c r="P17" s="48"/>
      <c r="Q17" s="204"/>
      <c r="R17" s="48"/>
      <c r="S17" s="245"/>
      <c r="T17" s="82">
        <f>ROUNDUP(M17/U17,0)*V17</f>
        <v>40840</v>
      </c>
      <c r="U17" s="89">
        <v>40</v>
      </c>
      <c r="V17" s="90">
        <v>8168</v>
      </c>
      <c r="W17" s="81"/>
      <c r="X17" s="81"/>
      <c r="Y17" s="81"/>
      <c r="Z17" s="226"/>
    </row>
    <row r="18" spans="1:26" ht="15" customHeight="1">
      <c r="A18" s="33"/>
      <c r="B18" s="10"/>
      <c r="C18" s="11" t="s">
        <v>41</v>
      </c>
      <c r="D18" s="12" t="s">
        <v>140</v>
      </c>
      <c r="E18" s="70">
        <v>300</v>
      </c>
      <c r="F18" s="309">
        <v>1</v>
      </c>
      <c r="G18" s="309">
        <v>14</v>
      </c>
      <c r="H18" s="75"/>
      <c r="I18" s="75"/>
      <c r="J18" s="63"/>
      <c r="K18" s="65"/>
      <c r="L18" s="11" t="s">
        <v>803</v>
      </c>
      <c r="M18" s="59">
        <f>E18*K$17</f>
        <v>486.61875943072624</v>
      </c>
      <c r="N18" s="49"/>
      <c r="O18" s="184"/>
      <c r="P18" s="49"/>
      <c r="Q18" s="184"/>
      <c r="R18" s="49"/>
      <c r="S18" s="246"/>
      <c r="T18" s="84">
        <f>ROUNDUP(M18/U18,0)*V18</f>
        <v>840</v>
      </c>
      <c r="U18" s="83">
        <v>250</v>
      </c>
      <c r="V18" s="13">
        <v>420</v>
      </c>
      <c r="Z18" s="227"/>
    </row>
    <row r="19" spans="1:26" ht="15" customHeight="1">
      <c r="A19" s="33"/>
      <c r="B19" s="10"/>
      <c r="C19" s="11" t="s">
        <v>41</v>
      </c>
      <c r="D19" s="12" t="s">
        <v>141</v>
      </c>
      <c r="E19" s="70">
        <v>2000</v>
      </c>
      <c r="F19" s="309">
        <v>1</v>
      </c>
      <c r="G19" s="309"/>
      <c r="H19" s="75"/>
      <c r="I19" s="75"/>
      <c r="J19" s="63"/>
      <c r="K19" s="65"/>
      <c r="L19" s="11" t="s">
        <v>803</v>
      </c>
      <c r="M19" s="59">
        <f>E19*K$17</f>
        <v>3244.1250628715084</v>
      </c>
      <c r="N19" s="49"/>
      <c r="O19" s="184"/>
      <c r="P19" s="49"/>
      <c r="Q19" s="184"/>
      <c r="R19" s="49"/>
      <c r="S19" s="246"/>
      <c r="T19" s="84">
        <f>ROUNDUP(M19/U19,0)*V19</f>
        <v>5460</v>
      </c>
      <c r="U19" s="83">
        <v>250</v>
      </c>
      <c r="V19" s="13">
        <v>420</v>
      </c>
      <c r="Z19" s="227"/>
    </row>
    <row r="20" spans="1:26" ht="15" customHeight="1" thickBot="1">
      <c r="A20" s="34"/>
      <c r="B20" s="35"/>
      <c r="C20" s="36" t="s">
        <v>42</v>
      </c>
      <c r="D20" s="37" t="s">
        <v>63</v>
      </c>
      <c r="E20" s="71">
        <v>200</v>
      </c>
      <c r="F20" s="480">
        <v>1</v>
      </c>
      <c r="G20" s="480"/>
      <c r="H20" s="76"/>
      <c r="I20" s="76"/>
      <c r="J20" s="279"/>
      <c r="K20" s="66"/>
      <c r="L20" s="36" t="s">
        <v>765</v>
      </c>
      <c r="M20" s="60">
        <f>E20*K$17</f>
        <v>324.41250628715085</v>
      </c>
      <c r="N20" s="51" t="s">
        <v>129</v>
      </c>
      <c r="O20" s="205">
        <v>1</v>
      </c>
      <c r="P20" s="51" t="s">
        <v>131</v>
      </c>
      <c r="Q20" s="205">
        <v>3</v>
      </c>
      <c r="R20" s="51"/>
      <c r="S20" s="247"/>
      <c r="T20" s="87">
        <f>O20*V20+Q20*X20</f>
        <v>33308</v>
      </c>
      <c r="U20" s="85">
        <v>25</v>
      </c>
      <c r="V20" s="88">
        <v>2864</v>
      </c>
      <c r="W20" s="86">
        <v>100</v>
      </c>
      <c r="X20" s="86">
        <v>10148</v>
      </c>
      <c r="Y20" s="86"/>
      <c r="Z20" s="228"/>
    </row>
    <row r="21" spans="1:26" ht="15" customHeight="1">
      <c r="A21" s="28">
        <v>4</v>
      </c>
      <c r="B21" s="29" t="s">
        <v>846</v>
      </c>
      <c r="C21" s="30" t="s">
        <v>40</v>
      </c>
      <c r="D21" s="31" t="s">
        <v>143</v>
      </c>
      <c r="E21" s="69">
        <v>75</v>
      </c>
      <c r="F21" s="479">
        <v>1</v>
      </c>
      <c r="G21" s="479"/>
      <c r="H21" s="74">
        <v>160</v>
      </c>
      <c r="I21" s="74">
        <v>60</v>
      </c>
      <c r="J21" s="62">
        <f>SUM(T21:T24)</f>
        <v>71440</v>
      </c>
      <c r="K21" s="64">
        <f>POWER(I21,0.425)*POWER(H21,0.725)*0.007184</f>
        <v>1.6220625314357542</v>
      </c>
      <c r="L21" s="30" t="s">
        <v>768</v>
      </c>
      <c r="M21" s="58">
        <f>E21*K$21</f>
        <v>121.65468985768156</v>
      </c>
      <c r="N21" s="48"/>
      <c r="O21" s="204"/>
      <c r="P21" s="48"/>
      <c r="Q21" s="204"/>
      <c r="R21" s="48"/>
      <c r="S21" s="245"/>
      <c r="T21" s="82">
        <f>ROUNDUP(M21/U21,0)*V21</f>
        <v>32672</v>
      </c>
      <c r="U21" s="89">
        <v>40</v>
      </c>
      <c r="V21" s="90">
        <v>8168</v>
      </c>
      <c r="W21" s="81"/>
      <c r="X21" s="81"/>
      <c r="Y21" s="81"/>
      <c r="Z21" s="226"/>
    </row>
    <row r="22" spans="1:26" ht="15" customHeight="1">
      <c r="A22" s="33"/>
      <c r="B22" s="10"/>
      <c r="C22" s="11" t="s">
        <v>41</v>
      </c>
      <c r="D22" s="12" t="s">
        <v>63</v>
      </c>
      <c r="E22" s="70">
        <v>200</v>
      </c>
      <c r="F22" s="309">
        <v>1</v>
      </c>
      <c r="G22" s="309">
        <v>14</v>
      </c>
      <c r="H22" s="75"/>
      <c r="I22" s="75"/>
      <c r="J22" s="63"/>
      <c r="K22" s="65"/>
      <c r="L22" s="11" t="s">
        <v>803</v>
      </c>
      <c r="M22" s="59">
        <f>E22*K$21</f>
        <v>324.41250628715085</v>
      </c>
      <c r="N22" s="49"/>
      <c r="O22" s="184"/>
      <c r="P22" s="49"/>
      <c r="Q22" s="184"/>
      <c r="R22" s="49"/>
      <c r="S22" s="246"/>
      <c r="T22" s="84">
        <f>ROUNDUP(M22/U22,0)*V22</f>
        <v>840</v>
      </c>
      <c r="U22" s="83">
        <v>250</v>
      </c>
      <c r="V22" s="13">
        <v>420</v>
      </c>
      <c r="Z22" s="227"/>
    </row>
    <row r="23" spans="1:26" ht="15" customHeight="1">
      <c r="A23" s="33"/>
      <c r="B23" s="10"/>
      <c r="C23" s="11" t="s">
        <v>41</v>
      </c>
      <c r="D23" s="12" t="s">
        <v>144</v>
      </c>
      <c r="E23" s="70">
        <v>1600</v>
      </c>
      <c r="F23" s="309">
        <v>1</v>
      </c>
      <c r="G23" s="309"/>
      <c r="H23" s="75"/>
      <c r="I23" s="75"/>
      <c r="J23" s="63"/>
      <c r="K23" s="65"/>
      <c r="L23" s="11" t="s">
        <v>803</v>
      </c>
      <c r="M23" s="59">
        <f>E23*K$21</f>
        <v>2595.300050297207</v>
      </c>
      <c r="N23" s="49"/>
      <c r="O23" s="184"/>
      <c r="P23" s="49"/>
      <c r="Q23" s="184"/>
      <c r="R23" s="49"/>
      <c r="S23" s="246"/>
      <c r="T23" s="84">
        <f>ROUNDUP(M23/U23,0)*V23</f>
        <v>4620</v>
      </c>
      <c r="U23" s="83">
        <v>250</v>
      </c>
      <c r="V23" s="13">
        <v>420</v>
      </c>
      <c r="Z23" s="227"/>
    </row>
    <row r="24" spans="1:26" ht="15" customHeight="1" thickBot="1">
      <c r="A24" s="34"/>
      <c r="B24" s="35"/>
      <c r="C24" s="36" t="s">
        <v>42</v>
      </c>
      <c r="D24" s="37" t="s">
        <v>63</v>
      </c>
      <c r="E24" s="71">
        <v>200</v>
      </c>
      <c r="F24" s="480">
        <v>1</v>
      </c>
      <c r="G24" s="480"/>
      <c r="H24" s="76"/>
      <c r="I24" s="76"/>
      <c r="J24" s="279"/>
      <c r="K24" s="66"/>
      <c r="L24" s="36" t="s">
        <v>765</v>
      </c>
      <c r="M24" s="60">
        <f>E24*K$21</f>
        <v>324.41250628715085</v>
      </c>
      <c r="N24" s="51" t="s">
        <v>129</v>
      </c>
      <c r="O24" s="205">
        <v>1</v>
      </c>
      <c r="P24" s="51" t="s">
        <v>131</v>
      </c>
      <c r="Q24" s="205">
        <v>3</v>
      </c>
      <c r="R24" s="51"/>
      <c r="S24" s="247"/>
      <c r="T24" s="87">
        <f>O24*V24+Q24*X24</f>
        <v>33308</v>
      </c>
      <c r="U24" s="85">
        <v>25</v>
      </c>
      <c r="V24" s="88">
        <v>2864</v>
      </c>
      <c r="W24" s="86">
        <v>100</v>
      </c>
      <c r="X24" s="86">
        <v>10148</v>
      </c>
      <c r="Y24" s="86"/>
      <c r="Z24" s="228"/>
    </row>
    <row r="25" spans="1:26" ht="15" customHeight="1">
      <c r="A25" s="28">
        <v>5</v>
      </c>
      <c r="B25" s="29" t="s">
        <v>847</v>
      </c>
      <c r="C25" s="30" t="s">
        <v>40</v>
      </c>
      <c r="D25" s="31" t="s">
        <v>145</v>
      </c>
      <c r="E25" s="69">
        <v>50</v>
      </c>
      <c r="F25" s="479">
        <v>1</v>
      </c>
      <c r="G25" s="479"/>
      <c r="H25" s="74">
        <v>160</v>
      </c>
      <c r="I25" s="74">
        <v>60</v>
      </c>
      <c r="J25" s="62">
        <f>SUM(T25:T28)</f>
        <v>63272</v>
      </c>
      <c r="K25" s="64">
        <f>POWER(I25,0.425)*POWER(H25,0.725)*0.007184</f>
        <v>1.6220625314357542</v>
      </c>
      <c r="L25" s="30" t="s">
        <v>768</v>
      </c>
      <c r="M25" s="58">
        <f>E25*K$25</f>
        <v>81.10312657178771</v>
      </c>
      <c r="N25" s="48"/>
      <c r="O25" s="204"/>
      <c r="P25" s="48"/>
      <c r="Q25" s="204"/>
      <c r="R25" s="48"/>
      <c r="S25" s="245"/>
      <c r="T25" s="82">
        <f>ROUNDUP(M25/U25,0)*V25</f>
        <v>24504</v>
      </c>
      <c r="U25" s="89">
        <v>40</v>
      </c>
      <c r="V25" s="90">
        <v>8168</v>
      </c>
      <c r="W25" s="81"/>
      <c r="X25" s="81"/>
      <c r="Y25" s="81"/>
      <c r="Z25" s="226"/>
    </row>
    <row r="26" spans="1:26" ht="15" customHeight="1">
      <c r="A26" s="33"/>
      <c r="B26" s="10"/>
      <c r="C26" s="11" t="s">
        <v>41</v>
      </c>
      <c r="D26" s="12" t="s">
        <v>63</v>
      </c>
      <c r="E26" s="70">
        <v>200</v>
      </c>
      <c r="F26" s="309">
        <v>1</v>
      </c>
      <c r="G26" s="309">
        <v>14</v>
      </c>
      <c r="H26" s="75"/>
      <c r="I26" s="75"/>
      <c r="J26" s="63"/>
      <c r="K26" s="65"/>
      <c r="L26" s="11" t="s">
        <v>803</v>
      </c>
      <c r="M26" s="59">
        <f>E26*K$25</f>
        <v>324.41250628715085</v>
      </c>
      <c r="N26" s="49"/>
      <c r="O26" s="184"/>
      <c r="P26" s="49"/>
      <c r="Q26" s="184"/>
      <c r="R26" s="49"/>
      <c r="S26" s="246"/>
      <c r="T26" s="84">
        <f>ROUNDUP(M26/U26,0)*V26</f>
        <v>840</v>
      </c>
      <c r="U26" s="83">
        <v>250</v>
      </c>
      <c r="V26" s="13">
        <v>420</v>
      </c>
      <c r="Z26" s="227"/>
    </row>
    <row r="27" spans="1:26" ht="15" customHeight="1">
      <c r="A27" s="33"/>
      <c r="B27" s="10"/>
      <c r="C27" s="11" t="s">
        <v>41</v>
      </c>
      <c r="D27" s="12" t="s">
        <v>144</v>
      </c>
      <c r="E27" s="70">
        <v>1600</v>
      </c>
      <c r="F27" s="309">
        <v>1</v>
      </c>
      <c r="G27" s="309"/>
      <c r="H27" s="75"/>
      <c r="I27" s="75"/>
      <c r="J27" s="63"/>
      <c r="K27" s="65"/>
      <c r="L27" s="11" t="s">
        <v>803</v>
      </c>
      <c r="M27" s="59">
        <f>E27*K$25</f>
        <v>2595.300050297207</v>
      </c>
      <c r="N27" s="49"/>
      <c r="O27" s="184"/>
      <c r="P27" s="49"/>
      <c r="Q27" s="184"/>
      <c r="R27" s="49"/>
      <c r="S27" s="246"/>
      <c r="T27" s="84">
        <f>ROUNDUP(M27/U27,0)*V27</f>
        <v>4620</v>
      </c>
      <c r="U27" s="83">
        <v>250</v>
      </c>
      <c r="V27" s="13">
        <v>420</v>
      </c>
      <c r="Z27" s="227"/>
    </row>
    <row r="28" spans="1:26" ht="15" customHeight="1" thickBot="1">
      <c r="A28" s="34"/>
      <c r="B28" s="35"/>
      <c r="C28" s="36" t="s">
        <v>42</v>
      </c>
      <c r="D28" s="37" t="s">
        <v>63</v>
      </c>
      <c r="E28" s="71">
        <v>200</v>
      </c>
      <c r="F28" s="480">
        <v>1</v>
      </c>
      <c r="G28" s="480"/>
      <c r="H28" s="76"/>
      <c r="I28" s="76"/>
      <c r="J28" s="279"/>
      <c r="K28" s="66"/>
      <c r="L28" s="36" t="s">
        <v>765</v>
      </c>
      <c r="M28" s="60">
        <f>E28*K$25</f>
        <v>324.41250628715085</v>
      </c>
      <c r="N28" s="51" t="s">
        <v>129</v>
      </c>
      <c r="O28" s="205">
        <v>1</v>
      </c>
      <c r="P28" s="51" t="s">
        <v>131</v>
      </c>
      <c r="Q28" s="205">
        <v>3</v>
      </c>
      <c r="R28" s="51"/>
      <c r="S28" s="247"/>
      <c r="T28" s="87">
        <f>O28*V28+Q28*X28</f>
        <v>33308</v>
      </c>
      <c r="U28" s="85">
        <v>25</v>
      </c>
      <c r="V28" s="88">
        <v>2864</v>
      </c>
      <c r="W28" s="86">
        <v>100</v>
      </c>
      <c r="X28" s="86">
        <v>10148</v>
      </c>
      <c r="Y28" s="86"/>
      <c r="Z28" s="228"/>
    </row>
    <row r="29" spans="1:28" ht="15" customHeight="1">
      <c r="A29" s="28">
        <v>6</v>
      </c>
      <c r="B29" s="29" t="s">
        <v>848</v>
      </c>
      <c r="C29" s="30" t="s">
        <v>43</v>
      </c>
      <c r="D29" s="31" t="s">
        <v>146</v>
      </c>
      <c r="E29" s="69">
        <v>85</v>
      </c>
      <c r="F29" s="479">
        <v>1</v>
      </c>
      <c r="G29" s="479"/>
      <c r="H29" s="74">
        <v>160</v>
      </c>
      <c r="I29" s="74">
        <v>60</v>
      </c>
      <c r="J29" s="62">
        <f>SUM(T29:T32)</f>
        <v>152896</v>
      </c>
      <c r="K29" s="64">
        <f>POWER(I29,0.425)*POWER(H29,0.725)*0.007184</f>
        <v>1.6220625314357542</v>
      </c>
      <c r="L29" s="30" t="s">
        <v>773</v>
      </c>
      <c r="M29" s="58">
        <f>E29*K$29</f>
        <v>137.8753151720391</v>
      </c>
      <c r="N29" s="52" t="s">
        <v>147</v>
      </c>
      <c r="O29" s="206">
        <v>1</v>
      </c>
      <c r="P29" s="52" t="s">
        <v>137</v>
      </c>
      <c r="Q29" s="206">
        <v>1</v>
      </c>
      <c r="R29" s="52"/>
      <c r="S29" s="249"/>
      <c r="T29" s="82">
        <f>O29*V29+Q29*X29</f>
        <v>108744</v>
      </c>
      <c r="U29" s="89">
        <v>50</v>
      </c>
      <c r="V29" s="166">
        <v>38200</v>
      </c>
      <c r="W29" s="81">
        <v>100</v>
      </c>
      <c r="X29" s="90">
        <v>70544</v>
      </c>
      <c r="Y29" s="90"/>
      <c r="Z29" s="82"/>
      <c r="AB29" s="13"/>
    </row>
    <row r="30" spans="1:26" ht="15" customHeight="1">
      <c r="A30" s="33"/>
      <c r="B30" s="10"/>
      <c r="C30" s="11" t="s">
        <v>41</v>
      </c>
      <c r="D30" s="12" t="s">
        <v>65</v>
      </c>
      <c r="E30" s="70">
        <v>400</v>
      </c>
      <c r="F30" s="309">
        <v>1</v>
      </c>
      <c r="G30" s="309">
        <v>14</v>
      </c>
      <c r="H30" s="75"/>
      <c r="I30" s="75"/>
      <c r="J30" s="63"/>
      <c r="K30" s="65"/>
      <c r="L30" s="11" t="s">
        <v>933</v>
      </c>
      <c r="M30" s="59">
        <f>E30*K$29</f>
        <v>648.8250125743017</v>
      </c>
      <c r="N30" s="49"/>
      <c r="O30" s="184"/>
      <c r="P30" s="49"/>
      <c r="Q30" s="184"/>
      <c r="R30" s="49"/>
      <c r="S30" s="246"/>
      <c r="T30" s="84">
        <f>ROUNDUP(M30/U30,0)*V30</f>
        <v>1260</v>
      </c>
      <c r="U30" s="83">
        <v>250</v>
      </c>
      <c r="V30" s="13">
        <v>420</v>
      </c>
      <c r="Z30" s="227"/>
    </row>
    <row r="31" spans="1:26" ht="15" customHeight="1">
      <c r="A31" s="33"/>
      <c r="B31" s="10"/>
      <c r="C31" s="11" t="s">
        <v>41</v>
      </c>
      <c r="D31" s="12" t="s">
        <v>66</v>
      </c>
      <c r="E31" s="70">
        <v>2400</v>
      </c>
      <c r="F31" s="309">
        <v>1</v>
      </c>
      <c r="G31" s="309"/>
      <c r="H31" s="75"/>
      <c r="I31" s="75"/>
      <c r="J31" s="63"/>
      <c r="K31" s="65"/>
      <c r="L31" s="11" t="s">
        <v>933</v>
      </c>
      <c r="M31" s="59">
        <f>E31*K$29</f>
        <v>3892.95007544581</v>
      </c>
      <c r="N31" s="49"/>
      <c r="O31" s="184"/>
      <c r="P31" s="49"/>
      <c r="Q31" s="184"/>
      <c r="R31" s="49"/>
      <c r="S31" s="246"/>
      <c r="T31" s="84">
        <f>ROUNDUP(M31/U31,0)*V31</f>
        <v>6720</v>
      </c>
      <c r="U31" s="83">
        <v>250</v>
      </c>
      <c r="V31" s="13">
        <v>420</v>
      </c>
      <c r="Z31" s="227"/>
    </row>
    <row r="32" spans="1:26" ht="15" customHeight="1" thickBot="1">
      <c r="A32" s="34"/>
      <c r="B32" s="35"/>
      <c r="C32" s="36" t="s">
        <v>42</v>
      </c>
      <c r="D32" s="37" t="s">
        <v>63</v>
      </c>
      <c r="E32" s="71">
        <v>200</v>
      </c>
      <c r="F32" s="480">
        <v>1</v>
      </c>
      <c r="G32" s="480"/>
      <c r="H32" s="76"/>
      <c r="I32" s="76"/>
      <c r="J32" s="279"/>
      <c r="K32" s="66"/>
      <c r="L32" s="36" t="s">
        <v>934</v>
      </c>
      <c r="M32" s="60">
        <f>E32*K$29</f>
        <v>324.41250628715085</v>
      </c>
      <c r="N32" s="51" t="s">
        <v>129</v>
      </c>
      <c r="O32" s="205">
        <v>2</v>
      </c>
      <c r="P32" s="51" t="s">
        <v>131</v>
      </c>
      <c r="Q32" s="205">
        <v>3</v>
      </c>
      <c r="R32" s="51"/>
      <c r="S32" s="247"/>
      <c r="T32" s="87">
        <f>O32*V32+Q32*X32</f>
        <v>36172</v>
      </c>
      <c r="U32" s="85">
        <v>25</v>
      </c>
      <c r="V32" s="88">
        <v>2864</v>
      </c>
      <c r="W32" s="86">
        <v>100</v>
      </c>
      <c r="X32" s="86">
        <v>10148</v>
      </c>
      <c r="Y32" s="86"/>
      <c r="Z32" s="228"/>
    </row>
    <row r="33" spans="1:26" ht="15" customHeight="1">
      <c r="A33" s="39">
        <v>7</v>
      </c>
      <c r="B33" s="40" t="s">
        <v>13</v>
      </c>
      <c r="C33" s="30" t="s">
        <v>148</v>
      </c>
      <c r="D33" s="31" t="s">
        <v>146</v>
      </c>
      <c r="E33" s="69">
        <v>85</v>
      </c>
      <c r="F33" s="479">
        <v>1</v>
      </c>
      <c r="G33" s="479"/>
      <c r="H33" s="74">
        <v>160</v>
      </c>
      <c r="I33" s="74">
        <v>60</v>
      </c>
      <c r="J33" s="62">
        <f>SUM(T33:T37)</f>
        <v>302773</v>
      </c>
      <c r="K33" s="64">
        <f>POWER(I33,0.425)*POWER(H33,0.725)*0.007184</f>
        <v>1.6220625314357542</v>
      </c>
      <c r="L33" s="30" t="s">
        <v>935</v>
      </c>
      <c r="M33" s="58">
        <f>E33*K$33</f>
        <v>137.8753151720391</v>
      </c>
      <c r="N33" s="52" t="s">
        <v>147</v>
      </c>
      <c r="O33" s="206">
        <v>1</v>
      </c>
      <c r="P33" s="52" t="s">
        <v>137</v>
      </c>
      <c r="Q33" s="206">
        <v>1</v>
      </c>
      <c r="R33" s="52"/>
      <c r="S33" s="249"/>
      <c r="T33" s="82">
        <f>O33*V33+Q33*X33</f>
        <v>108744</v>
      </c>
      <c r="U33" s="89">
        <v>50</v>
      </c>
      <c r="V33" s="166">
        <v>38200</v>
      </c>
      <c r="W33" s="81">
        <v>100</v>
      </c>
      <c r="X33" s="90">
        <v>70544</v>
      </c>
      <c r="Y33" s="90"/>
      <c r="Z33" s="82"/>
    </row>
    <row r="34" spans="1:26" ht="15" customHeight="1">
      <c r="A34" s="42"/>
      <c r="B34" s="19"/>
      <c r="C34" s="11" t="s">
        <v>62</v>
      </c>
      <c r="D34" s="12" t="s">
        <v>63</v>
      </c>
      <c r="E34" s="70">
        <v>200</v>
      </c>
      <c r="F34" s="309">
        <v>1</v>
      </c>
      <c r="G34" s="309">
        <v>14</v>
      </c>
      <c r="H34" s="75"/>
      <c r="I34" s="75"/>
      <c r="J34" s="63"/>
      <c r="K34" s="65"/>
      <c r="L34" s="11" t="s">
        <v>934</v>
      </c>
      <c r="M34" s="59">
        <f>E34*K$33</f>
        <v>324.41250628715085</v>
      </c>
      <c r="N34" s="50" t="s">
        <v>136</v>
      </c>
      <c r="O34" s="77">
        <v>2</v>
      </c>
      <c r="P34" s="50" t="s">
        <v>137</v>
      </c>
      <c r="Q34" s="77">
        <v>3</v>
      </c>
      <c r="R34" s="50"/>
      <c r="S34" s="248"/>
      <c r="T34" s="84">
        <f>O34*V34+Q34*X34</f>
        <v>36172</v>
      </c>
      <c r="U34" s="83">
        <v>25</v>
      </c>
      <c r="V34" s="13">
        <v>2864</v>
      </c>
      <c r="W34" s="14">
        <v>100</v>
      </c>
      <c r="X34" s="14">
        <v>10148</v>
      </c>
      <c r="Z34" s="227"/>
    </row>
    <row r="35" spans="1:26" ht="15" customHeight="1">
      <c r="A35" s="42"/>
      <c r="B35" s="19"/>
      <c r="C35" s="11" t="s">
        <v>64</v>
      </c>
      <c r="D35" s="12" t="s">
        <v>65</v>
      </c>
      <c r="E35" s="70">
        <v>400</v>
      </c>
      <c r="F35" s="309">
        <v>1</v>
      </c>
      <c r="G35" s="309"/>
      <c r="H35" s="75"/>
      <c r="I35" s="75"/>
      <c r="J35" s="63"/>
      <c r="K35" s="65"/>
      <c r="L35" s="11" t="s">
        <v>933</v>
      </c>
      <c r="M35" s="59">
        <f>E35*K$33</f>
        <v>648.8250125743017</v>
      </c>
      <c r="N35" s="49"/>
      <c r="O35" s="184"/>
      <c r="P35" s="49"/>
      <c r="Q35" s="184"/>
      <c r="R35" s="49"/>
      <c r="S35" s="246"/>
      <c r="T35" s="84">
        <f>ROUNDUP(M35/U35,0)*V35</f>
        <v>1260</v>
      </c>
      <c r="U35" s="83">
        <v>250</v>
      </c>
      <c r="V35" s="13">
        <v>420</v>
      </c>
      <c r="Z35" s="227"/>
    </row>
    <row r="36" spans="1:26" ht="15" customHeight="1">
      <c r="A36" s="42"/>
      <c r="B36" s="19"/>
      <c r="C36" s="11" t="s">
        <v>64</v>
      </c>
      <c r="D36" s="12" t="s">
        <v>66</v>
      </c>
      <c r="E36" s="70">
        <v>2400</v>
      </c>
      <c r="F36" s="309">
        <v>1</v>
      </c>
      <c r="G36" s="309"/>
      <c r="H36" s="75"/>
      <c r="I36" s="75"/>
      <c r="J36" s="63"/>
      <c r="K36" s="65"/>
      <c r="L36" s="11" t="s">
        <v>933</v>
      </c>
      <c r="M36" s="59">
        <f>E36*K$33</f>
        <v>3892.95007544581</v>
      </c>
      <c r="N36" s="49"/>
      <c r="O36" s="184"/>
      <c r="P36" s="49"/>
      <c r="Q36" s="184"/>
      <c r="R36" s="49"/>
      <c r="S36" s="246"/>
      <c r="T36" s="84">
        <f>ROUNDUP(M36/U36,0)*V36</f>
        <v>6720</v>
      </c>
      <c r="U36" s="83">
        <v>250</v>
      </c>
      <c r="V36" s="13">
        <v>420</v>
      </c>
      <c r="Z36" s="227"/>
    </row>
    <row r="37" spans="1:26" ht="15" customHeight="1" thickBot="1">
      <c r="A37" s="43"/>
      <c r="B37" s="44"/>
      <c r="C37" s="36" t="s">
        <v>67</v>
      </c>
      <c r="D37" s="37" t="s">
        <v>68</v>
      </c>
      <c r="E37" s="71">
        <v>5</v>
      </c>
      <c r="F37" s="480">
        <v>1</v>
      </c>
      <c r="G37" s="480"/>
      <c r="H37" s="76"/>
      <c r="I37" s="76"/>
      <c r="J37" s="279"/>
      <c r="K37" s="66"/>
      <c r="L37" s="36" t="s">
        <v>936</v>
      </c>
      <c r="M37" s="60">
        <f>E37*I33</f>
        <v>300</v>
      </c>
      <c r="N37" s="51" t="s">
        <v>137</v>
      </c>
      <c r="O37" s="205">
        <v>3</v>
      </c>
      <c r="P37" s="51" t="s">
        <v>138</v>
      </c>
      <c r="Q37" s="205">
        <v>0</v>
      </c>
      <c r="R37" s="51"/>
      <c r="S37" s="247"/>
      <c r="T37" s="87">
        <f>O37*V37+Q37*X37</f>
        <v>149877</v>
      </c>
      <c r="U37" s="85">
        <v>100</v>
      </c>
      <c r="V37" s="88">
        <v>49959</v>
      </c>
      <c r="W37" s="86">
        <v>400</v>
      </c>
      <c r="X37" s="86">
        <v>190253</v>
      </c>
      <c r="Y37" s="86"/>
      <c r="Z37" s="228"/>
    </row>
    <row r="38" spans="1:26" ht="15" customHeight="1">
      <c r="A38" s="28">
        <v>8</v>
      </c>
      <c r="B38" s="29" t="s">
        <v>849</v>
      </c>
      <c r="C38" s="30" t="s">
        <v>43</v>
      </c>
      <c r="D38" s="31" t="s">
        <v>149</v>
      </c>
      <c r="E38" s="69">
        <v>65</v>
      </c>
      <c r="F38" s="479">
        <v>1</v>
      </c>
      <c r="G38" s="479"/>
      <c r="H38" s="74">
        <v>160</v>
      </c>
      <c r="I38" s="74">
        <v>60</v>
      </c>
      <c r="J38" s="62">
        <f>SUM(T38:T41)</f>
        <v>148352</v>
      </c>
      <c r="K38" s="64">
        <f>POWER(I38,0.425)*POWER(H38,0.725)*0.007184</f>
        <v>1.6220625314357542</v>
      </c>
      <c r="L38" s="30" t="s">
        <v>935</v>
      </c>
      <c r="M38" s="58">
        <f>E38*K$38</f>
        <v>105.43406454332403</v>
      </c>
      <c r="N38" s="52" t="s">
        <v>147</v>
      </c>
      <c r="O38" s="206">
        <v>1</v>
      </c>
      <c r="P38" s="52" t="s">
        <v>137</v>
      </c>
      <c r="Q38" s="206">
        <v>1</v>
      </c>
      <c r="R38" s="52"/>
      <c r="S38" s="249"/>
      <c r="T38" s="82">
        <f>O38*V38+Q38*X38</f>
        <v>108744</v>
      </c>
      <c r="U38" s="89">
        <v>50</v>
      </c>
      <c r="V38" s="166">
        <v>38200</v>
      </c>
      <c r="W38" s="81">
        <v>100</v>
      </c>
      <c r="X38" s="90">
        <v>70544</v>
      </c>
      <c r="Y38" s="90"/>
      <c r="Z38" s="82"/>
    </row>
    <row r="39" spans="1:26" ht="15" customHeight="1">
      <c r="A39" s="33"/>
      <c r="B39" s="10"/>
      <c r="C39" s="11" t="s">
        <v>41</v>
      </c>
      <c r="D39" s="12" t="s">
        <v>140</v>
      </c>
      <c r="E39" s="70">
        <v>300</v>
      </c>
      <c r="F39" s="309">
        <v>1</v>
      </c>
      <c r="G39" s="309">
        <v>14</v>
      </c>
      <c r="H39" s="75"/>
      <c r="I39" s="75"/>
      <c r="J39" s="63"/>
      <c r="K39" s="65"/>
      <c r="L39" s="11" t="s">
        <v>933</v>
      </c>
      <c r="M39" s="59">
        <f>E39*K$38</f>
        <v>486.61875943072624</v>
      </c>
      <c r="N39" s="49"/>
      <c r="O39" s="184"/>
      <c r="P39" s="49"/>
      <c r="Q39" s="184"/>
      <c r="R39" s="49"/>
      <c r="S39" s="246"/>
      <c r="T39" s="84">
        <f>ROUNDUP(M39/U39,0)*V39</f>
        <v>840</v>
      </c>
      <c r="U39" s="83">
        <v>250</v>
      </c>
      <c r="V39" s="13">
        <v>420</v>
      </c>
      <c r="Z39" s="227"/>
    </row>
    <row r="40" spans="1:26" ht="15" customHeight="1">
      <c r="A40" s="33"/>
      <c r="B40" s="10"/>
      <c r="C40" s="11" t="s">
        <v>41</v>
      </c>
      <c r="D40" s="12" t="s">
        <v>141</v>
      </c>
      <c r="E40" s="70">
        <v>2000</v>
      </c>
      <c r="F40" s="309">
        <v>1</v>
      </c>
      <c r="G40" s="309"/>
      <c r="H40" s="75"/>
      <c r="I40" s="75"/>
      <c r="J40" s="63"/>
      <c r="K40" s="65"/>
      <c r="L40" s="11" t="s">
        <v>933</v>
      </c>
      <c r="M40" s="59">
        <f>E40*K$38</f>
        <v>3244.1250628715084</v>
      </c>
      <c r="N40" s="49"/>
      <c r="O40" s="184"/>
      <c r="P40" s="49"/>
      <c r="Q40" s="184"/>
      <c r="R40" s="49"/>
      <c r="S40" s="246"/>
      <c r="T40" s="84">
        <f>ROUNDUP(M40/U40,0)*V40</f>
        <v>5460</v>
      </c>
      <c r="U40" s="83">
        <v>250</v>
      </c>
      <c r="V40" s="13">
        <v>420</v>
      </c>
      <c r="Z40" s="227"/>
    </row>
    <row r="41" spans="1:26" ht="15" customHeight="1" thickBot="1">
      <c r="A41" s="34"/>
      <c r="B41" s="35"/>
      <c r="C41" s="36" t="s">
        <v>42</v>
      </c>
      <c r="D41" s="37" t="s">
        <v>63</v>
      </c>
      <c r="E41" s="71">
        <v>200</v>
      </c>
      <c r="F41" s="480">
        <v>1</v>
      </c>
      <c r="G41" s="480"/>
      <c r="H41" s="76"/>
      <c r="I41" s="76"/>
      <c r="J41" s="279"/>
      <c r="K41" s="66"/>
      <c r="L41" s="36" t="s">
        <v>934</v>
      </c>
      <c r="M41" s="60">
        <f>E41*K$38</f>
        <v>324.41250628715085</v>
      </c>
      <c r="N41" s="51" t="s">
        <v>129</v>
      </c>
      <c r="O41" s="205">
        <v>1</v>
      </c>
      <c r="P41" s="51" t="s">
        <v>131</v>
      </c>
      <c r="Q41" s="205">
        <v>3</v>
      </c>
      <c r="R41" s="51"/>
      <c r="S41" s="247"/>
      <c r="T41" s="87">
        <f>O41*V41+Q41*X41</f>
        <v>33308</v>
      </c>
      <c r="U41" s="85">
        <v>25</v>
      </c>
      <c r="V41" s="88">
        <v>2864</v>
      </c>
      <c r="W41" s="86">
        <v>100</v>
      </c>
      <c r="X41" s="86">
        <v>10148</v>
      </c>
      <c r="Y41" s="86"/>
      <c r="Z41" s="228"/>
    </row>
    <row r="42" spans="1:26" ht="15" customHeight="1">
      <c r="A42" s="28">
        <v>9</v>
      </c>
      <c r="B42" s="29" t="s">
        <v>850</v>
      </c>
      <c r="C42" s="30" t="s">
        <v>43</v>
      </c>
      <c r="D42" s="31" t="s">
        <v>145</v>
      </c>
      <c r="E42" s="69">
        <v>50</v>
      </c>
      <c r="F42" s="479">
        <v>1</v>
      </c>
      <c r="G42" s="479"/>
      <c r="H42" s="74">
        <v>160</v>
      </c>
      <c r="I42" s="74">
        <v>60</v>
      </c>
      <c r="J42" s="62">
        <f>SUM(T42:T45)</f>
        <v>109312</v>
      </c>
      <c r="K42" s="64">
        <f>POWER(I42,0.425)*POWER(H42,0.725)*0.007184</f>
        <v>1.6220625314357542</v>
      </c>
      <c r="L42" s="30" t="s">
        <v>935</v>
      </c>
      <c r="M42" s="58">
        <f>E42*K$42</f>
        <v>81.10312657178771</v>
      </c>
      <c r="N42" s="52" t="s">
        <v>147</v>
      </c>
      <c r="O42" s="206">
        <v>0</v>
      </c>
      <c r="P42" s="52" t="s">
        <v>137</v>
      </c>
      <c r="Q42" s="206">
        <v>1</v>
      </c>
      <c r="R42" s="52"/>
      <c r="S42" s="249"/>
      <c r="T42" s="82">
        <f>O42*V42+Q42*X42</f>
        <v>70544</v>
      </c>
      <c r="U42" s="89">
        <v>50</v>
      </c>
      <c r="V42" s="166">
        <v>38200</v>
      </c>
      <c r="W42" s="81">
        <v>100</v>
      </c>
      <c r="X42" s="90">
        <v>70544</v>
      </c>
      <c r="Y42" s="90"/>
      <c r="Z42" s="82"/>
    </row>
    <row r="43" spans="1:26" ht="15" customHeight="1">
      <c r="A43" s="33"/>
      <c r="B43" s="10"/>
      <c r="C43" s="11" t="s">
        <v>41</v>
      </c>
      <c r="D43" s="12" t="s">
        <v>63</v>
      </c>
      <c r="E43" s="70">
        <v>200</v>
      </c>
      <c r="F43" s="309">
        <v>1</v>
      </c>
      <c r="G43" s="309">
        <v>14</v>
      </c>
      <c r="H43" s="75"/>
      <c r="I43" s="75"/>
      <c r="J43" s="63"/>
      <c r="K43" s="65"/>
      <c r="L43" s="11" t="s">
        <v>933</v>
      </c>
      <c r="M43" s="59">
        <f>E43*K$42</f>
        <v>324.41250628715085</v>
      </c>
      <c r="N43" s="49"/>
      <c r="O43" s="184"/>
      <c r="P43" s="49"/>
      <c r="Q43" s="184"/>
      <c r="R43" s="49"/>
      <c r="S43" s="246"/>
      <c r="T43" s="84">
        <f>ROUNDUP(M43/U43,0)*V43</f>
        <v>840</v>
      </c>
      <c r="U43" s="83">
        <v>250</v>
      </c>
      <c r="V43" s="13">
        <v>420</v>
      </c>
      <c r="Z43" s="227"/>
    </row>
    <row r="44" spans="1:26" ht="15" customHeight="1">
      <c r="A44" s="33"/>
      <c r="B44" s="10"/>
      <c r="C44" s="11" t="s">
        <v>41</v>
      </c>
      <c r="D44" s="12" t="s">
        <v>144</v>
      </c>
      <c r="E44" s="70">
        <v>1600</v>
      </c>
      <c r="F44" s="309">
        <v>1</v>
      </c>
      <c r="G44" s="309"/>
      <c r="H44" s="75"/>
      <c r="I44" s="75"/>
      <c r="J44" s="63"/>
      <c r="K44" s="65"/>
      <c r="L44" s="11" t="s">
        <v>933</v>
      </c>
      <c r="M44" s="59">
        <f>E44*K$42</f>
        <v>2595.300050297207</v>
      </c>
      <c r="N44" s="49"/>
      <c r="O44" s="184"/>
      <c r="P44" s="49"/>
      <c r="Q44" s="184"/>
      <c r="R44" s="49"/>
      <c r="S44" s="246"/>
      <c r="T44" s="84">
        <f>ROUNDUP(M44/U44,0)*V44</f>
        <v>4620</v>
      </c>
      <c r="U44" s="83">
        <v>250</v>
      </c>
      <c r="V44" s="13">
        <v>420</v>
      </c>
      <c r="Z44" s="227"/>
    </row>
    <row r="45" spans="1:26" ht="15" customHeight="1" thickBot="1">
      <c r="A45" s="34"/>
      <c r="B45" s="35"/>
      <c r="C45" s="36" t="s">
        <v>42</v>
      </c>
      <c r="D45" s="37" t="s">
        <v>63</v>
      </c>
      <c r="E45" s="71">
        <v>200</v>
      </c>
      <c r="F45" s="480">
        <v>1</v>
      </c>
      <c r="G45" s="480"/>
      <c r="H45" s="76"/>
      <c r="I45" s="76"/>
      <c r="J45" s="279"/>
      <c r="K45" s="66"/>
      <c r="L45" s="36" t="s">
        <v>934</v>
      </c>
      <c r="M45" s="60">
        <f>E45*K$42</f>
        <v>324.41250628715085</v>
      </c>
      <c r="N45" s="51" t="s">
        <v>129</v>
      </c>
      <c r="O45" s="205">
        <v>1</v>
      </c>
      <c r="P45" s="51" t="s">
        <v>131</v>
      </c>
      <c r="Q45" s="205">
        <v>3</v>
      </c>
      <c r="R45" s="51"/>
      <c r="S45" s="247"/>
      <c r="T45" s="87">
        <f>O45*V45+Q45*X45</f>
        <v>33308</v>
      </c>
      <c r="U45" s="85">
        <v>25</v>
      </c>
      <c r="V45" s="88">
        <v>2864</v>
      </c>
      <c r="W45" s="86">
        <v>100</v>
      </c>
      <c r="X45" s="86">
        <v>10148</v>
      </c>
      <c r="Y45" s="86"/>
      <c r="Z45" s="228"/>
    </row>
    <row r="46" spans="1:26" ht="15" customHeight="1">
      <c r="A46" s="28">
        <v>10</v>
      </c>
      <c r="B46" s="91" t="s">
        <v>150</v>
      </c>
      <c r="C46" s="91" t="s">
        <v>41</v>
      </c>
      <c r="D46" s="29" t="s">
        <v>151</v>
      </c>
      <c r="E46" s="69">
        <v>500</v>
      </c>
      <c r="F46" s="309">
        <v>1</v>
      </c>
      <c r="G46" s="309">
        <v>14</v>
      </c>
      <c r="H46" s="74">
        <v>160</v>
      </c>
      <c r="I46" s="74">
        <v>60</v>
      </c>
      <c r="J46" s="62">
        <f>SUM(T46:T47)</f>
        <v>45136</v>
      </c>
      <c r="K46" s="64">
        <f>POWER(I46,0.425)*POWER(H46,0.725)*0.007184</f>
        <v>1.6220625314357542</v>
      </c>
      <c r="L46" s="91" t="s">
        <v>933</v>
      </c>
      <c r="M46" s="58">
        <f>E46*K$46</f>
        <v>811.0312657178771</v>
      </c>
      <c r="N46" s="180"/>
      <c r="O46" s="207"/>
      <c r="P46" s="180"/>
      <c r="Q46" s="207"/>
      <c r="R46" s="180"/>
      <c r="S46" s="250"/>
      <c r="T46" s="84">
        <f>ROUNDUP(M46/U46,0)*V46</f>
        <v>1680</v>
      </c>
      <c r="U46" s="83">
        <v>250</v>
      </c>
      <c r="V46" s="13">
        <v>420</v>
      </c>
      <c r="Z46" s="227"/>
    </row>
    <row r="47" spans="1:26" ht="15" customHeight="1" thickBot="1">
      <c r="A47" s="34"/>
      <c r="B47" s="35"/>
      <c r="C47" s="93" t="s">
        <v>42</v>
      </c>
      <c r="D47" s="35" t="s">
        <v>152</v>
      </c>
      <c r="E47" s="71">
        <v>250</v>
      </c>
      <c r="F47" s="480">
        <v>1</v>
      </c>
      <c r="G47" s="480"/>
      <c r="H47" s="94"/>
      <c r="I47" s="94"/>
      <c r="J47" s="279"/>
      <c r="K47" s="66"/>
      <c r="L47" s="93" t="s">
        <v>934</v>
      </c>
      <c r="M47" s="60">
        <f>E47*K$46</f>
        <v>405.51563285893855</v>
      </c>
      <c r="N47" s="51" t="s">
        <v>129</v>
      </c>
      <c r="O47" s="205">
        <v>1</v>
      </c>
      <c r="P47" s="51" t="s">
        <v>131</v>
      </c>
      <c r="Q47" s="205">
        <v>4</v>
      </c>
      <c r="R47" s="51"/>
      <c r="S47" s="247"/>
      <c r="T47" s="87">
        <f>O47*V47+Q47*X47</f>
        <v>43456</v>
      </c>
      <c r="U47" s="83">
        <v>25</v>
      </c>
      <c r="V47" s="13">
        <v>2864</v>
      </c>
      <c r="W47" s="14">
        <v>100</v>
      </c>
      <c r="X47" s="14">
        <v>10148</v>
      </c>
      <c r="Z47" s="227"/>
    </row>
    <row r="48" spans="1:26" ht="15" customHeight="1">
      <c r="A48" s="28">
        <v>11</v>
      </c>
      <c r="B48" s="91" t="s">
        <v>153</v>
      </c>
      <c r="C48" s="30" t="s">
        <v>41</v>
      </c>
      <c r="D48" s="31" t="s">
        <v>65</v>
      </c>
      <c r="E48" s="69">
        <v>400</v>
      </c>
      <c r="F48" s="309">
        <v>1</v>
      </c>
      <c r="G48" s="309">
        <v>14</v>
      </c>
      <c r="H48" s="74">
        <v>160</v>
      </c>
      <c r="I48" s="74">
        <v>60</v>
      </c>
      <c r="J48" s="62">
        <f>SUM(T48:T50)</f>
        <v>41288</v>
      </c>
      <c r="K48" s="64">
        <f>POWER(I48,0.425)*POWER(H48,0.725)*0.007184</f>
        <v>1.6220625314357542</v>
      </c>
      <c r="L48" s="30" t="s">
        <v>933</v>
      </c>
      <c r="M48" s="58">
        <f>E48*K$48</f>
        <v>648.8250125743017</v>
      </c>
      <c r="N48" s="181"/>
      <c r="O48" s="207"/>
      <c r="P48" s="181"/>
      <c r="Q48" s="207"/>
      <c r="R48" s="181"/>
      <c r="S48" s="251"/>
      <c r="T48" s="84">
        <f>ROUNDUP(M48/U48,0)*V48</f>
        <v>1260</v>
      </c>
      <c r="U48" s="83">
        <v>250</v>
      </c>
      <c r="V48" s="13">
        <v>420</v>
      </c>
      <c r="Z48" s="227"/>
    </row>
    <row r="49" spans="1:26" ht="15" customHeight="1">
      <c r="A49" s="33"/>
      <c r="B49" s="10"/>
      <c r="C49" s="11" t="s">
        <v>41</v>
      </c>
      <c r="D49" s="12" t="s">
        <v>66</v>
      </c>
      <c r="E49" s="70">
        <v>2400</v>
      </c>
      <c r="F49" s="309">
        <v>1</v>
      </c>
      <c r="G49" s="309"/>
      <c r="H49" s="75"/>
      <c r="I49" s="75"/>
      <c r="J49" s="63"/>
      <c r="K49" s="65"/>
      <c r="L49" s="11" t="s">
        <v>933</v>
      </c>
      <c r="M49" s="59">
        <f>E49*K$48</f>
        <v>3892.95007544581</v>
      </c>
      <c r="N49" s="182"/>
      <c r="O49" s="208"/>
      <c r="P49" s="182"/>
      <c r="Q49" s="208"/>
      <c r="R49" s="182"/>
      <c r="S49" s="252"/>
      <c r="T49" s="84">
        <f>ROUNDUP(M49/U49,0)*V49</f>
        <v>6720</v>
      </c>
      <c r="U49" s="83">
        <v>250</v>
      </c>
      <c r="V49" s="13">
        <v>420</v>
      </c>
      <c r="Z49" s="227"/>
    </row>
    <row r="50" spans="1:26" ht="15" customHeight="1" thickBot="1">
      <c r="A50" s="33"/>
      <c r="B50" s="10"/>
      <c r="C50" s="11" t="s">
        <v>42</v>
      </c>
      <c r="D50" s="12" t="s">
        <v>63</v>
      </c>
      <c r="E50" s="70">
        <v>200</v>
      </c>
      <c r="F50" s="480">
        <v>1</v>
      </c>
      <c r="G50" s="480"/>
      <c r="H50" s="75"/>
      <c r="I50" s="75"/>
      <c r="J50" s="63"/>
      <c r="K50" s="65"/>
      <c r="L50" s="36" t="s">
        <v>934</v>
      </c>
      <c r="M50" s="59">
        <f>E50*K$48</f>
        <v>324.41250628715085</v>
      </c>
      <c r="N50" s="50" t="s">
        <v>129</v>
      </c>
      <c r="O50" s="77">
        <v>1</v>
      </c>
      <c r="P50" s="50" t="s">
        <v>131</v>
      </c>
      <c r="Q50" s="77">
        <v>3</v>
      </c>
      <c r="R50" s="50"/>
      <c r="S50" s="248"/>
      <c r="T50" s="87">
        <f>O50*V50+Q50*X50</f>
        <v>33308</v>
      </c>
      <c r="U50" s="83">
        <v>25</v>
      </c>
      <c r="V50" s="13">
        <v>2864</v>
      </c>
      <c r="W50" s="14">
        <v>100</v>
      </c>
      <c r="X50" s="14">
        <v>10148</v>
      </c>
      <c r="Z50" s="227"/>
    </row>
    <row r="51" spans="1:26" ht="15" customHeight="1">
      <c r="A51" s="39">
        <v>12</v>
      </c>
      <c r="B51" s="40" t="s">
        <v>14</v>
      </c>
      <c r="C51" s="41" t="s">
        <v>165</v>
      </c>
      <c r="D51" s="31" t="s">
        <v>57</v>
      </c>
      <c r="E51" s="69">
        <v>200</v>
      </c>
      <c r="F51" s="309">
        <v>1</v>
      </c>
      <c r="G51" s="309"/>
      <c r="H51" s="74">
        <v>160</v>
      </c>
      <c r="I51" s="74">
        <v>60</v>
      </c>
      <c r="J51" s="62">
        <f>SUM(T51:T54)</f>
        <v>191165</v>
      </c>
      <c r="K51" s="64">
        <f>POWER(I51,0.425)*POWER(H51,0.725)*0.007184</f>
        <v>1.6220625314357542</v>
      </c>
      <c r="L51" s="41" t="s">
        <v>934</v>
      </c>
      <c r="M51" s="58">
        <f>E51*K$51</f>
        <v>324.41250628715085</v>
      </c>
      <c r="N51" s="52" t="s">
        <v>129</v>
      </c>
      <c r="O51" s="206">
        <v>1</v>
      </c>
      <c r="P51" s="52" t="s">
        <v>131</v>
      </c>
      <c r="Q51" s="206">
        <v>3</v>
      </c>
      <c r="R51" s="52"/>
      <c r="S51" s="249"/>
      <c r="T51" s="84">
        <f>O51*V51+Q51*X51</f>
        <v>33308</v>
      </c>
      <c r="U51" s="83">
        <v>25</v>
      </c>
      <c r="V51" s="13">
        <v>2864</v>
      </c>
      <c r="W51" s="14">
        <v>100</v>
      </c>
      <c r="X51" s="14">
        <v>10148</v>
      </c>
      <c r="Z51" s="227"/>
    </row>
    <row r="52" spans="1:26" ht="15" customHeight="1">
      <c r="A52" s="42"/>
      <c r="B52" s="19"/>
      <c r="C52" s="11" t="s">
        <v>64</v>
      </c>
      <c r="D52" s="12" t="s">
        <v>65</v>
      </c>
      <c r="E52" s="70">
        <v>400</v>
      </c>
      <c r="F52" s="309">
        <v>1</v>
      </c>
      <c r="G52" s="309">
        <v>14</v>
      </c>
      <c r="H52" s="75"/>
      <c r="I52" s="75"/>
      <c r="J52" s="63"/>
      <c r="K52" s="65"/>
      <c r="L52" s="11" t="s">
        <v>933</v>
      </c>
      <c r="M52" s="59">
        <f>E52*K$51</f>
        <v>648.8250125743017</v>
      </c>
      <c r="N52" s="182"/>
      <c r="O52" s="208"/>
      <c r="P52" s="182"/>
      <c r="Q52" s="208"/>
      <c r="R52" s="182"/>
      <c r="S52" s="290"/>
      <c r="T52" s="13">
        <f>ROUNDUP(M52/U52,0)*V52</f>
        <v>1260</v>
      </c>
      <c r="U52" s="14">
        <v>250</v>
      </c>
      <c r="V52" s="13">
        <v>420</v>
      </c>
      <c r="Z52" s="227"/>
    </row>
    <row r="53" spans="1:26" ht="15" customHeight="1">
      <c r="A53" s="42"/>
      <c r="B53" s="19"/>
      <c r="C53" s="11" t="s">
        <v>64</v>
      </c>
      <c r="D53" s="12" t="s">
        <v>66</v>
      </c>
      <c r="E53" s="70">
        <v>2400</v>
      </c>
      <c r="F53" s="309">
        <v>1</v>
      </c>
      <c r="G53" s="309"/>
      <c r="H53" s="75"/>
      <c r="I53" s="75"/>
      <c r="J53" s="63"/>
      <c r="K53" s="65"/>
      <c r="L53" s="11" t="s">
        <v>933</v>
      </c>
      <c r="M53" s="59">
        <f>E53*K$51</f>
        <v>3892.95007544581</v>
      </c>
      <c r="N53" s="182"/>
      <c r="O53" s="208"/>
      <c r="P53" s="182"/>
      <c r="Q53" s="208"/>
      <c r="R53" s="182"/>
      <c r="S53" s="252"/>
      <c r="T53" s="84">
        <f>ROUNDUP(M53/U53,0)*V53</f>
        <v>6720</v>
      </c>
      <c r="U53" s="83">
        <v>250</v>
      </c>
      <c r="V53" s="13">
        <v>420</v>
      </c>
      <c r="Z53" s="227"/>
    </row>
    <row r="54" spans="1:26" ht="15" customHeight="1" thickBot="1">
      <c r="A54" s="43"/>
      <c r="B54" s="44"/>
      <c r="C54" s="45" t="s">
        <v>67</v>
      </c>
      <c r="D54" s="37" t="s">
        <v>68</v>
      </c>
      <c r="E54" s="71">
        <v>5</v>
      </c>
      <c r="F54" s="480">
        <v>1</v>
      </c>
      <c r="G54" s="480"/>
      <c r="H54" s="76"/>
      <c r="I54" s="76"/>
      <c r="J54" s="279"/>
      <c r="K54" s="66"/>
      <c r="L54" s="45" t="s">
        <v>936</v>
      </c>
      <c r="M54" s="60">
        <f>E54*I51</f>
        <v>300</v>
      </c>
      <c r="N54" s="56" t="s">
        <v>241</v>
      </c>
      <c r="O54" s="205">
        <v>3</v>
      </c>
      <c r="P54" s="56" t="s">
        <v>243</v>
      </c>
      <c r="Q54" s="205">
        <v>0</v>
      </c>
      <c r="R54" s="56"/>
      <c r="S54" s="253"/>
      <c r="T54" s="87">
        <f>O54*V54+Q54*X54</f>
        <v>149877</v>
      </c>
      <c r="U54" s="85">
        <v>100</v>
      </c>
      <c r="V54" s="88">
        <v>49959</v>
      </c>
      <c r="W54" s="86">
        <v>400</v>
      </c>
      <c r="X54" s="86">
        <v>190253</v>
      </c>
      <c r="Z54" s="227"/>
    </row>
    <row r="55" spans="1:26" ht="18.75" customHeight="1" thickBot="1">
      <c r="A55" s="728" t="s">
        <v>697</v>
      </c>
      <c r="B55" s="729"/>
      <c r="C55" s="45"/>
      <c r="D55" s="37"/>
      <c r="E55" s="71"/>
      <c r="F55" s="480"/>
      <c r="G55" s="480"/>
      <c r="H55" s="76"/>
      <c r="I55" s="76"/>
      <c r="J55" s="279"/>
      <c r="K55" s="66"/>
      <c r="L55" s="45"/>
      <c r="M55" s="60"/>
      <c r="N55" s="56"/>
      <c r="O55" s="205"/>
      <c r="P55" s="56"/>
      <c r="Q55" s="205"/>
      <c r="R55" s="56"/>
      <c r="S55" s="253"/>
      <c r="T55" s="84"/>
      <c r="U55" s="83"/>
      <c r="V55" s="13"/>
      <c r="Z55" s="227"/>
    </row>
    <row r="56" spans="1:26" ht="18" customHeight="1" thickBot="1">
      <c r="A56" s="96">
        <v>1</v>
      </c>
      <c r="B56" s="97" t="s">
        <v>4</v>
      </c>
      <c r="C56" s="98" t="s">
        <v>40</v>
      </c>
      <c r="D56" s="97" t="s">
        <v>70</v>
      </c>
      <c r="E56" s="99">
        <v>150</v>
      </c>
      <c r="F56" s="103" t="s">
        <v>728</v>
      </c>
      <c r="G56" s="103">
        <v>35</v>
      </c>
      <c r="H56" s="164">
        <v>160</v>
      </c>
      <c r="I56" s="164">
        <v>60</v>
      </c>
      <c r="J56" s="280">
        <f>SUM(T56)</f>
        <v>57176</v>
      </c>
      <c r="K56" s="100">
        <f>POWER(I56,0.425)*POWER(H56,0.725)*0.007184</f>
        <v>1.6220625314357542</v>
      </c>
      <c r="L56" s="98" t="s">
        <v>937</v>
      </c>
      <c r="M56" s="169">
        <f>E56*K$56</f>
        <v>243.30937971536312</v>
      </c>
      <c r="N56" s="231"/>
      <c r="O56" s="232"/>
      <c r="P56" s="231"/>
      <c r="Q56" s="232"/>
      <c r="R56" s="231"/>
      <c r="S56" s="254"/>
      <c r="T56" s="84">
        <f>ROUNDUP(M56/U56,0)*V56</f>
        <v>57176</v>
      </c>
      <c r="U56" s="89">
        <v>40</v>
      </c>
      <c r="V56" s="90">
        <v>8168</v>
      </c>
      <c r="Z56" s="227"/>
    </row>
    <row r="57" spans="1:26" ht="24" customHeight="1" thickBot="1">
      <c r="A57" s="96">
        <v>2</v>
      </c>
      <c r="B57" s="97" t="s">
        <v>154</v>
      </c>
      <c r="C57" s="98" t="s">
        <v>45</v>
      </c>
      <c r="D57" s="97" t="s">
        <v>155</v>
      </c>
      <c r="E57" s="99">
        <v>60</v>
      </c>
      <c r="F57" s="497" t="s">
        <v>730</v>
      </c>
      <c r="G57" s="103">
        <v>28</v>
      </c>
      <c r="H57" s="164">
        <v>160</v>
      </c>
      <c r="I57" s="164">
        <v>60</v>
      </c>
      <c r="J57" s="280">
        <f>SUM(T57)</f>
        <v>38508</v>
      </c>
      <c r="K57" s="100">
        <f>POWER(I57,0.425)*POWER(H57,0.725)*0.007184</f>
        <v>1.6220625314357542</v>
      </c>
      <c r="L57" s="98" t="s">
        <v>938</v>
      </c>
      <c r="M57" s="169">
        <f>E57*K$57</f>
        <v>97.32375188614525</v>
      </c>
      <c r="N57" s="231"/>
      <c r="O57" s="232"/>
      <c r="P57" s="231"/>
      <c r="Q57" s="232"/>
      <c r="R57" s="231"/>
      <c r="S57" s="291"/>
      <c r="T57" s="292">
        <f>ROUNDUP(M57/U57,0)*V57</f>
        <v>38508</v>
      </c>
      <c r="U57" s="83">
        <v>30</v>
      </c>
      <c r="V57" s="13">
        <v>9627</v>
      </c>
      <c r="Z57" s="227"/>
    </row>
    <row r="58" spans="1:26" ht="20.25" customHeight="1" thickBot="1">
      <c r="A58" s="9">
        <v>3</v>
      </c>
      <c r="B58" s="124" t="s">
        <v>115</v>
      </c>
      <c r="C58" s="141" t="s">
        <v>116</v>
      </c>
      <c r="D58" s="163" t="s">
        <v>34</v>
      </c>
      <c r="E58" s="99">
        <v>80</v>
      </c>
      <c r="F58" s="103"/>
      <c r="G58" s="103"/>
      <c r="H58" s="164">
        <v>160</v>
      </c>
      <c r="I58" s="164">
        <v>60</v>
      </c>
      <c r="J58" s="289">
        <f>SUM(T58)</f>
        <v>48135</v>
      </c>
      <c r="K58" s="100">
        <f>POWER(I58,0.425)*POWER(H58,0.725)*0.007184</f>
        <v>1.6220625314357542</v>
      </c>
      <c r="L58" s="141" t="s">
        <v>938</v>
      </c>
      <c r="M58" s="169">
        <f>E58*K$58</f>
        <v>129.76500251486033</v>
      </c>
      <c r="N58" s="200"/>
      <c r="O58" s="186"/>
      <c r="P58" s="200"/>
      <c r="Q58" s="186"/>
      <c r="R58" s="200"/>
      <c r="S58" s="202"/>
      <c r="T58" s="84">
        <f>ROUNDUP(M58/U58,0)*V58</f>
        <v>48135</v>
      </c>
      <c r="U58" s="83">
        <v>30</v>
      </c>
      <c r="V58" s="13">
        <v>9627</v>
      </c>
      <c r="Z58" s="227"/>
    </row>
    <row r="59" spans="1:26" ht="15" customHeight="1">
      <c r="A59" s="39">
        <v>4</v>
      </c>
      <c r="B59" s="40" t="s">
        <v>117</v>
      </c>
      <c r="C59" s="116" t="s">
        <v>118</v>
      </c>
      <c r="D59" s="29" t="s">
        <v>35</v>
      </c>
      <c r="E59" s="69">
        <v>60</v>
      </c>
      <c r="F59" s="479"/>
      <c r="G59" s="479"/>
      <c r="H59" s="74">
        <v>160</v>
      </c>
      <c r="I59" s="74">
        <v>60</v>
      </c>
      <c r="J59" s="62">
        <f>SUM(T59:T60)</f>
        <v>39637</v>
      </c>
      <c r="K59" s="64">
        <f>POWER(I59,0.425)*POWER(H59,0.725)*0.007184</f>
        <v>1.6220625314357542</v>
      </c>
      <c r="L59" s="116" t="s">
        <v>937</v>
      </c>
      <c r="M59" s="58">
        <f>E59*K$58</f>
        <v>97.32375188614525</v>
      </c>
      <c r="N59" s="201"/>
      <c r="O59" s="204"/>
      <c r="P59" s="201"/>
      <c r="Q59" s="204"/>
      <c r="R59" s="201"/>
      <c r="S59" s="275"/>
      <c r="T59" s="84">
        <f>ROUNDUP(M59/U59,0)*V59</f>
        <v>24504</v>
      </c>
      <c r="U59" s="83">
        <v>40</v>
      </c>
      <c r="V59" s="18">
        <v>8168</v>
      </c>
      <c r="Z59" s="227"/>
    </row>
    <row r="60" spans="1:26" ht="15" customHeight="1" thickBot="1">
      <c r="A60" s="43"/>
      <c r="B60" s="44"/>
      <c r="C60" s="119" t="s">
        <v>222</v>
      </c>
      <c r="D60" s="35" t="s">
        <v>223</v>
      </c>
      <c r="E60" s="71">
        <v>30</v>
      </c>
      <c r="F60" s="480"/>
      <c r="G60" s="480"/>
      <c r="H60" s="94"/>
      <c r="I60" s="94"/>
      <c r="J60" s="279"/>
      <c r="K60" s="66"/>
      <c r="L60" s="119" t="s">
        <v>939</v>
      </c>
      <c r="M60" s="60">
        <f>E60*K$58</f>
        <v>48.66187594307262</v>
      </c>
      <c r="N60" s="95" t="s">
        <v>234</v>
      </c>
      <c r="O60" s="205">
        <v>0</v>
      </c>
      <c r="P60" s="95" t="s">
        <v>233</v>
      </c>
      <c r="Q60" s="205">
        <v>0</v>
      </c>
      <c r="R60" s="95" t="s">
        <v>227</v>
      </c>
      <c r="S60" s="276">
        <v>1</v>
      </c>
      <c r="T60" s="18">
        <f>O60*V60+Q60*X60+S60*Z60</f>
        <v>15133</v>
      </c>
      <c r="U60" s="83">
        <v>10</v>
      </c>
      <c r="V60" s="18">
        <v>3465</v>
      </c>
      <c r="W60" s="14">
        <v>25</v>
      </c>
      <c r="X60" s="14">
        <v>8583</v>
      </c>
      <c r="Y60" s="14">
        <v>50</v>
      </c>
      <c r="Z60" s="227">
        <v>15133</v>
      </c>
    </row>
    <row r="61" spans="1:26" ht="15" customHeight="1" thickBot="1">
      <c r="A61" s="39">
        <v>5</v>
      </c>
      <c r="B61" s="40" t="s">
        <v>119</v>
      </c>
      <c r="C61" s="116" t="s">
        <v>120</v>
      </c>
      <c r="D61" s="29" t="s">
        <v>36</v>
      </c>
      <c r="E61" s="69">
        <v>60</v>
      </c>
      <c r="F61" s="479"/>
      <c r="G61" s="479"/>
      <c r="H61" s="74">
        <v>160</v>
      </c>
      <c r="I61" s="74">
        <v>60</v>
      </c>
      <c r="J61" s="62">
        <f>SUM(T61:T62)</f>
        <v>95063.59999999999</v>
      </c>
      <c r="K61" s="64">
        <f>POWER(I61,0.425)*POWER(H61,0.725)*0.007184</f>
        <v>1.6220625314357542</v>
      </c>
      <c r="L61" s="116" t="s">
        <v>939</v>
      </c>
      <c r="M61" s="58">
        <f>E61*K$61</f>
        <v>97.32375188614525</v>
      </c>
      <c r="N61" s="101" t="s">
        <v>234</v>
      </c>
      <c r="O61" s="104">
        <v>0</v>
      </c>
      <c r="P61" s="101" t="s">
        <v>233</v>
      </c>
      <c r="Q61" s="104">
        <v>0</v>
      </c>
      <c r="R61" s="92" t="s">
        <v>227</v>
      </c>
      <c r="S61" s="277">
        <v>2</v>
      </c>
      <c r="T61" s="18">
        <f>O61*V61+Q61*X61+S61*Z61</f>
        <v>30266</v>
      </c>
      <c r="U61" s="83">
        <v>10</v>
      </c>
      <c r="V61" s="18">
        <v>3465</v>
      </c>
      <c r="W61" s="14">
        <v>25</v>
      </c>
      <c r="X61" s="14">
        <v>8583</v>
      </c>
      <c r="Y61" s="14">
        <v>50</v>
      </c>
      <c r="Z61" s="227">
        <v>15133</v>
      </c>
    </row>
    <row r="62" spans="1:26" ht="15" customHeight="1" thickBot="1">
      <c r="A62" s="43"/>
      <c r="B62" s="44"/>
      <c r="C62" s="44" t="s">
        <v>229</v>
      </c>
      <c r="D62" s="35" t="s">
        <v>34</v>
      </c>
      <c r="E62" s="71">
        <v>80</v>
      </c>
      <c r="F62" s="480"/>
      <c r="G62" s="480"/>
      <c r="H62" s="94"/>
      <c r="I62" s="94"/>
      <c r="J62" s="279"/>
      <c r="K62" s="66"/>
      <c r="L62" s="44" t="s">
        <v>941</v>
      </c>
      <c r="M62" s="60">
        <f>E62*K$61</f>
        <v>129.76500251486033</v>
      </c>
      <c r="N62" s="95" t="s">
        <v>232</v>
      </c>
      <c r="O62" s="205">
        <v>2</v>
      </c>
      <c r="P62" s="95" t="s">
        <v>233</v>
      </c>
      <c r="Q62" s="205">
        <v>4</v>
      </c>
      <c r="R62" s="95"/>
      <c r="S62" s="276"/>
      <c r="T62" s="13">
        <f>14*(O62*V62+Q62*X62)</f>
        <v>64797.59999999999</v>
      </c>
      <c r="U62" s="83">
        <v>20</v>
      </c>
      <c r="V62" s="13">
        <v>679.6</v>
      </c>
      <c r="W62" s="14">
        <v>25</v>
      </c>
      <c r="X62" s="14">
        <v>817.3</v>
      </c>
      <c r="Z62" s="227"/>
    </row>
    <row r="63" spans="1:26" ht="15" customHeight="1">
      <c r="A63" s="39">
        <v>6</v>
      </c>
      <c r="B63" s="40" t="s">
        <v>121</v>
      </c>
      <c r="C63" s="116" t="s">
        <v>40</v>
      </c>
      <c r="D63" s="29" t="s">
        <v>37</v>
      </c>
      <c r="E63" s="69">
        <v>150</v>
      </c>
      <c r="F63" s="479"/>
      <c r="G63" s="479"/>
      <c r="H63" s="74">
        <v>160</v>
      </c>
      <c r="I63" s="74">
        <v>60</v>
      </c>
      <c r="J63" s="62">
        <f>SUM(T63:T64)</f>
        <v>121973.59999999999</v>
      </c>
      <c r="K63" s="64">
        <f>POWER(I63,0.425)*POWER(H63,0.725)*0.007184</f>
        <v>1.6220625314357542</v>
      </c>
      <c r="L63" s="116" t="s">
        <v>937</v>
      </c>
      <c r="M63" s="58">
        <f>E63*K$63</f>
        <v>243.30937971536312</v>
      </c>
      <c r="N63" s="201"/>
      <c r="O63" s="204"/>
      <c r="P63" s="201"/>
      <c r="Q63" s="204"/>
      <c r="R63" s="201"/>
      <c r="S63" s="275"/>
      <c r="T63" s="84">
        <f>ROUNDUP(M63/U63,0)*V63</f>
        <v>57176</v>
      </c>
      <c r="U63" s="83">
        <v>40</v>
      </c>
      <c r="V63" s="18">
        <v>8168</v>
      </c>
      <c r="Z63" s="227"/>
    </row>
    <row r="64" spans="1:26" ht="15" customHeight="1" thickBot="1">
      <c r="A64" s="43"/>
      <c r="B64" s="44"/>
      <c r="C64" s="44" t="s">
        <v>230</v>
      </c>
      <c r="D64" s="35" t="s">
        <v>39</v>
      </c>
      <c r="E64" s="71">
        <v>80</v>
      </c>
      <c r="F64" s="480"/>
      <c r="G64" s="480"/>
      <c r="H64" s="94"/>
      <c r="I64" s="94"/>
      <c r="J64" s="279"/>
      <c r="K64" s="66"/>
      <c r="L64" s="44" t="s">
        <v>940</v>
      </c>
      <c r="M64" s="60">
        <f>E64*K$63</f>
        <v>129.76500251486033</v>
      </c>
      <c r="N64" s="95" t="s">
        <v>232</v>
      </c>
      <c r="O64" s="205">
        <v>2</v>
      </c>
      <c r="P64" s="95" t="s">
        <v>233</v>
      </c>
      <c r="Q64" s="205">
        <v>4</v>
      </c>
      <c r="R64" s="95"/>
      <c r="S64" s="276"/>
      <c r="T64" s="13">
        <f>14*(O64*V64+Q64*X64)</f>
        <v>64797.59999999999</v>
      </c>
      <c r="U64" s="83">
        <v>20</v>
      </c>
      <c r="V64" s="13">
        <v>679.6</v>
      </c>
      <c r="W64" s="14">
        <v>25</v>
      </c>
      <c r="X64" s="14">
        <v>817.3</v>
      </c>
      <c r="Z64" s="227"/>
    </row>
    <row r="65" spans="1:26" ht="15" customHeight="1">
      <c r="A65" s="39">
        <v>7</v>
      </c>
      <c r="B65" s="40" t="s">
        <v>122</v>
      </c>
      <c r="C65" s="116" t="s">
        <v>942</v>
      </c>
      <c r="D65" s="29" t="s">
        <v>38</v>
      </c>
      <c r="E65" s="69">
        <v>40</v>
      </c>
      <c r="F65" s="479"/>
      <c r="G65" s="479"/>
      <c r="H65" s="74">
        <v>160</v>
      </c>
      <c r="I65" s="74">
        <v>60</v>
      </c>
      <c r="J65" s="62">
        <f>SUM(T65:T66)</f>
        <v>132933.59999999998</v>
      </c>
      <c r="K65" s="64">
        <f>POWER(I65,0.425)*POWER(H65,0.725)*0.007184</f>
        <v>1.6220625314357542</v>
      </c>
      <c r="L65" s="116" t="s">
        <v>943</v>
      </c>
      <c r="M65" s="58">
        <f>E65*K$65</f>
        <v>64.88250125743016</v>
      </c>
      <c r="N65" s="92" t="s">
        <v>232</v>
      </c>
      <c r="O65" s="206">
        <v>0</v>
      </c>
      <c r="P65" s="92" t="s">
        <v>235</v>
      </c>
      <c r="Q65" s="206">
        <v>1</v>
      </c>
      <c r="R65" s="92"/>
      <c r="S65" s="277"/>
      <c r="T65" s="13">
        <f>O65*V65+Q65*X65</f>
        <v>68136</v>
      </c>
      <c r="U65" s="83">
        <v>20</v>
      </c>
      <c r="V65" s="13">
        <v>19837</v>
      </c>
      <c r="W65" s="14">
        <v>80</v>
      </c>
      <c r="X65" s="14">
        <v>68136</v>
      </c>
      <c r="Z65" s="227"/>
    </row>
    <row r="66" spans="1:26" ht="15" customHeight="1" thickBot="1">
      <c r="A66" s="43"/>
      <c r="B66" s="44"/>
      <c r="C66" s="44" t="s">
        <v>231</v>
      </c>
      <c r="D66" s="35" t="s">
        <v>39</v>
      </c>
      <c r="E66" s="71">
        <v>80</v>
      </c>
      <c r="F66" s="480"/>
      <c r="G66" s="480"/>
      <c r="H66" s="94"/>
      <c r="I66" s="94"/>
      <c r="J66" s="279"/>
      <c r="K66" s="66"/>
      <c r="L66" s="44" t="s">
        <v>940</v>
      </c>
      <c r="M66" s="60">
        <f>E66*K$65</f>
        <v>129.76500251486033</v>
      </c>
      <c r="N66" s="95" t="s">
        <v>232</v>
      </c>
      <c r="O66" s="205">
        <v>2</v>
      </c>
      <c r="P66" s="95" t="s">
        <v>233</v>
      </c>
      <c r="Q66" s="205">
        <v>4</v>
      </c>
      <c r="R66" s="95"/>
      <c r="S66" s="276"/>
      <c r="T66" s="13">
        <f>14*(O66*V66+Q66*X66)</f>
        <v>64797.59999999999</v>
      </c>
      <c r="U66" s="83">
        <v>20</v>
      </c>
      <c r="V66" s="13">
        <v>679.6</v>
      </c>
      <c r="W66" s="14">
        <v>25</v>
      </c>
      <c r="X66" s="14">
        <v>817.3</v>
      </c>
      <c r="Z66" s="227"/>
    </row>
    <row r="67" spans="1:26" ht="15" customHeight="1" thickBot="1">
      <c r="A67" s="9">
        <v>8</v>
      </c>
      <c r="B67" s="124" t="s">
        <v>123</v>
      </c>
      <c r="C67" s="141" t="s">
        <v>45</v>
      </c>
      <c r="D67" s="163" t="s">
        <v>39</v>
      </c>
      <c r="E67" s="99">
        <v>80</v>
      </c>
      <c r="F67" s="103"/>
      <c r="G67" s="103"/>
      <c r="H67" s="164">
        <v>160</v>
      </c>
      <c r="I67" s="164">
        <v>60</v>
      </c>
      <c r="J67" s="280">
        <f>SUM(T67)</f>
        <v>48135</v>
      </c>
      <c r="K67" s="100">
        <f>POWER(I67,0.425)*POWER(H67,0.725)*0.007184</f>
        <v>1.6220625314357542</v>
      </c>
      <c r="L67" s="141" t="s">
        <v>938</v>
      </c>
      <c r="M67" s="169">
        <f>E67*K$67</f>
        <v>129.76500251486033</v>
      </c>
      <c r="N67" s="200"/>
      <c r="O67" s="186"/>
      <c r="P67" s="200"/>
      <c r="Q67" s="186"/>
      <c r="R67" s="200"/>
      <c r="S67" s="202"/>
      <c r="T67" s="84">
        <f>ROUNDUP(M67/U67,0)*V67</f>
        <v>48135</v>
      </c>
      <c r="U67" s="85">
        <v>30</v>
      </c>
      <c r="V67" s="88">
        <v>9627</v>
      </c>
      <c r="W67" s="86"/>
      <c r="X67" s="86"/>
      <c r="Y67" s="86"/>
      <c r="Z67" s="228"/>
    </row>
    <row r="68" spans="1:26" ht="15" customHeight="1" thickBot="1">
      <c r="A68" s="9"/>
      <c r="B68" s="124"/>
      <c r="C68" s="141"/>
      <c r="D68" s="163"/>
      <c r="E68" s="99"/>
      <c r="F68" s="103"/>
      <c r="G68" s="103"/>
      <c r="H68" s="164"/>
      <c r="I68" s="164"/>
      <c r="J68" s="280"/>
      <c r="K68" s="100"/>
      <c r="L68" s="141"/>
      <c r="M68" s="169"/>
      <c r="N68" s="200"/>
      <c r="O68" s="186"/>
      <c r="P68" s="200"/>
      <c r="Q68" s="186"/>
      <c r="R68" s="200"/>
      <c r="S68" s="541"/>
      <c r="T68" s="84"/>
      <c r="U68" s="83"/>
      <c r="V68" s="13"/>
      <c r="Z68" s="227"/>
    </row>
    <row r="69" spans="1:26" ht="16.5" customHeight="1" thickBot="1">
      <c r="A69" s="726" t="s">
        <v>820</v>
      </c>
      <c r="B69" s="727"/>
      <c r="C69" s="98"/>
      <c r="D69" s="97"/>
      <c r="E69" s="99"/>
      <c r="F69" s="497"/>
      <c r="G69" s="103"/>
      <c r="H69" s="164"/>
      <c r="I69" s="164"/>
      <c r="J69" s="280"/>
      <c r="K69" s="100"/>
      <c r="L69" s="98"/>
      <c r="M69" s="169"/>
      <c r="N69" s="231"/>
      <c r="O69" s="232"/>
      <c r="P69" s="231"/>
      <c r="Q69" s="232"/>
      <c r="R69" s="231"/>
      <c r="S69" s="291"/>
      <c r="T69" s="87"/>
      <c r="U69" s="83"/>
      <c r="V69" s="13"/>
      <c r="Z69" s="227"/>
    </row>
    <row r="70" spans="1:26" ht="18" customHeight="1" thickBot="1">
      <c r="A70" s="96">
        <v>1</v>
      </c>
      <c r="B70" s="97" t="s">
        <v>156</v>
      </c>
      <c r="C70" s="98" t="s">
        <v>46</v>
      </c>
      <c r="D70" s="97" t="s">
        <v>157</v>
      </c>
      <c r="E70" s="99">
        <v>1000</v>
      </c>
      <c r="F70" s="103" t="s">
        <v>729</v>
      </c>
      <c r="G70" s="103">
        <v>28</v>
      </c>
      <c r="H70" s="164">
        <v>160</v>
      </c>
      <c r="I70" s="164">
        <v>60</v>
      </c>
      <c r="J70" s="280">
        <f>SUM(T70)</f>
        <v>47221</v>
      </c>
      <c r="K70" s="100">
        <f>POWER(I70,0.425)*POWER(H70,0.725)*0.007184</f>
        <v>1.6220625314357542</v>
      </c>
      <c r="L70" s="98" t="s">
        <v>944</v>
      </c>
      <c r="M70" s="169">
        <f>E70*K$70</f>
        <v>1622.0625314357542</v>
      </c>
      <c r="N70" s="101" t="s">
        <v>237</v>
      </c>
      <c r="O70" s="104">
        <v>4</v>
      </c>
      <c r="P70" s="101" t="s">
        <v>238</v>
      </c>
      <c r="Q70" s="104">
        <v>1</v>
      </c>
      <c r="R70" s="101"/>
      <c r="S70" s="255"/>
      <c r="T70" s="87">
        <f>O70*V70+Q70*X70</f>
        <v>47221</v>
      </c>
      <c r="U70" s="83">
        <v>200</v>
      </c>
      <c r="V70" s="13">
        <v>5450</v>
      </c>
      <c r="W70" s="14">
        <v>1000</v>
      </c>
      <c r="X70" s="14">
        <v>25421</v>
      </c>
      <c r="Z70" s="227"/>
    </row>
    <row r="71" spans="1:26" ht="18" customHeight="1" thickBot="1">
      <c r="A71" s="96"/>
      <c r="B71" s="97"/>
      <c r="C71" s="98"/>
      <c r="D71" s="97"/>
      <c r="E71" s="99"/>
      <c r="F71" s="103"/>
      <c r="G71" s="103"/>
      <c r="H71" s="164"/>
      <c r="I71" s="164"/>
      <c r="J71" s="280"/>
      <c r="K71" s="100"/>
      <c r="L71" s="98"/>
      <c r="M71" s="169"/>
      <c r="N71" s="101"/>
      <c r="O71" s="104"/>
      <c r="P71" s="101"/>
      <c r="Q71" s="104"/>
      <c r="R71" s="101"/>
      <c r="S71" s="255"/>
      <c r="T71" s="87"/>
      <c r="U71" s="83"/>
      <c r="V71" s="13"/>
      <c r="Z71" s="227"/>
    </row>
    <row r="72" spans="1:26" ht="18" customHeight="1" thickBot="1">
      <c r="A72" s="96"/>
      <c r="B72" s="97"/>
      <c r="C72" s="98"/>
      <c r="D72" s="97"/>
      <c r="E72" s="99"/>
      <c r="F72" s="103"/>
      <c r="G72" s="103"/>
      <c r="H72" s="164"/>
      <c r="I72" s="164"/>
      <c r="J72" s="280"/>
      <c r="K72" s="100"/>
      <c r="L72" s="98"/>
      <c r="M72" s="169"/>
      <c r="N72" s="101"/>
      <c r="O72" s="104"/>
      <c r="P72" s="101"/>
      <c r="Q72" s="104"/>
      <c r="R72" s="101"/>
      <c r="S72" s="255"/>
      <c r="T72" s="87"/>
      <c r="U72" s="83"/>
      <c r="V72" s="13"/>
      <c r="Z72" s="227"/>
    </row>
    <row r="73" spans="1:26" ht="18" customHeight="1" thickBot="1">
      <c r="A73" s="535" t="s">
        <v>833</v>
      </c>
      <c r="B73" s="97"/>
      <c r="C73" s="98"/>
      <c r="D73" s="97"/>
      <c r="E73" s="99"/>
      <c r="F73" s="103"/>
      <c r="G73" s="103"/>
      <c r="H73" s="164"/>
      <c r="I73" s="164"/>
      <c r="J73" s="280"/>
      <c r="K73" s="100"/>
      <c r="L73" s="98"/>
      <c r="M73" s="169"/>
      <c r="N73" s="101"/>
      <c r="O73" s="104"/>
      <c r="P73" s="101"/>
      <c r="Q73" s="104"/>
      <c r="R73" s="101"/>
      <c r="S73" s="255"/>
      <c r="T73" s="87"/>
      <c r="U73" s="83"/>
      <c r="V73" s="13"/>
      <c r="Z73" s="227"/>
    </row>
    <row r="74" spans="1:26" ht="18" customHeight="1" thickBot="1">
      <c r="A74" s="96">
        <v>1</v>
      </c>
      <c r="B74" s="97" t="s">
        <v>5</v>
      </c>
      <c r="C74" s="98" t="s">
        <v>47</v>
      </c>
      <c r="D74" s="97" t="s">
        <v>158</v>
      </c>
      <c r="E74" s="99">
        <v>70</v>
      </c>
      <c r="F74" s="103">
        <v>1</v>
      </c>
      <c r="G74" s="103">
        <v>21</v>
      </c>
      <c r="H74" s="164">
        <v>160</v>
      </c>
      <c r="I74" s="164">
        <v>60</v>
      </c>
      <c r="J74" s="280">
        <f>SUM(T74)</f>
        <v>107810</v>
      </c>
      <c r="K74" s="100">
        <f aca="true" t="shared" si="1" ref="K74:K79">POWER(I74,0.425)*POWER(H74,0.725)*0.007184</f>
        <v>1.6220625314357542</v>
      </c>
      <c r="L74" s="98" t="s">
        <v>943</v>
      </c>
      <c r="M74" s="169">
        <f>E74*K$74</f>
        <v>113.5443772005028</v>
      </c>
      <c r="N74" s="101" t="s">
        <v>232</v>
      </c>
      <c r="O74" s="104">
        <v>2</v>
      </c>
      <c r="P74" s="101" t="s">
        <v>235</v>
      </c>
      <c r="Q74" s="104">
        <v>1</v>
      </c>
      <c r="R74" s="101"/>
      <c r="S74" s="255"/>
      <c r="T74" s="87">
        <f>O74*V74+Q74*X74</f>
        <v>107810</v>
      </c>
      <c r="U74" s="83">
        <v>20</v>
      </c>
      <c r="V74" s="13">
        <v>19837</v>
      </c>
      <c r="W74" s="14">
        <v>80</v>
      </c>
      <c r="X74" s="14">
        <v>68136</v>
      </c>
      <c r="Z74" s="227"/>
    </row>
    <row r="75" spans="1:26" ht="18" customHeight="1" thickBot="1">
      <c r="A75" s="96">
        <v>2</v>
      </c>
      <c r="B75" s="97" t="s">
        <v>159</v>
      </c>
      <c r="C75" s="98" t="s">
        <v>45</v>
      </c>
      <c r="D75" s="97" t="s">
        <v>160</v>
      </c>
      <c r="E75" s="99">
        <v>80</v>
      </c>
      <c r="F75" s="103"/>
      <c r="G75" s="103">
        <v>56</v>
      </c>
      <c r="H75" s="164">
        <v>160</v>
      </c>
      <c r="I75" s="164">
        <v>60</v>
      </c>
      <c r="J75" s="280">
        <f>SUM(T75)</f>
        <v>48135</v>
      </c>
      <c r="K75" s="100">
        <f t="shared" si="1"/>
        <v>1.6220625314357542</v>
      </c>
      <c r="L75" s="98" t="s">
        <v>938</v>
      </c>
      <c r="M75" s="169">
        <f>E75*K$75</f>
        <v>129.76500251486033</v>
      </c>
      <c r="N75" s="183"/>
      <c r="O75" s="186"/>
      <c r="P75" s="183"/>
      <c r="Q75" s="186"/>
      <c r="R75" s="183"/>
      <c r="S75" s="293"/>
      <c r="T75" s="292">
        <f>ROUNDUP(M75/U75,0)*V75</f>
        <v>48135</v>
      </c>
      <c r="U75" s="83">
        <v>30</v>
      </c>
      <c r="V75" s="13">
        <v>9627</v>
      </c>
      <c r="Z75" s="227"/>
    </row>
    <row r="76" spans="1:26" ht="18" customHeight="1" thickBot="1">
      <c r="A76" s="96">
        <v>3</v>
      </c>
      <c r="B76" s="97" t="s">
        <v>6</v>
      </c>
      <c r="C76" s="102" t="s">
        <v>48</v>
      </c>
      <c r="D76" s="538" t="s">
        <v>836</v>
      </c>
      <c r="E76" s="99">
        <v>4</v>
      </c>
      <c r="F76" s="103">
        <v>1</v>
      </c>
      <c r="G76" s="103">
        <v>7</v>
      </c>
      <c r="H76" s="164">
        <v>160</v>
      </c>
      <c r="I76" s="164">
        <v>60</v>
      </c>
      <c r="J76" s="280">
        <f>SUM(T76)</f>
        <v>136770</v>
      </c>
      <c r="K76" s="100">
        <f t="shared" si="1"/>
        <v>1.6220625314357542</v>
      </c>
      <c r="L76" s="102" t="s">
        <v>945</v>
      </c>
      <c r="M76" s="169">
        <f>E76*I76</f>
        <v>240</v>
      </c>
      <c r="N76" s="185"/>
      <c r="O76" s="186"/>
      <c r="P76" s="185"/>
      <c r="Q76" s="186"/>
      <c r="R76" s="185"/>
      <c r="S76" s="294"/>
      <c r="T76" s="292">
        <f>ROUNDUP(M76/U76,0)*V76</f>
        <v>136770</v>
      </c>
      <c r="U76" s="83">
        <v>150</v>
      </c>
      <c r="V76" s="13">
        <v>68385</v>
      </c>
      <c r="Z76" s="227"/>
    </row>
    <row r="77" spans="1:26" ht="18" customHeight="1" thickBot="1">
      <c r="A77" s="96">
        <v>4</v>
      </c>
      <c r="B77" s="97" t="s">
        <v>7</v>
      </c>
      <c r="C77" s="102" t="s">
        <v>48</v>
      </c>
      <c r="D77" s="538" t="s">
        <v>837</v>
      </c>
      <c r="E77" s="99">
        <v>8</v>
      </c>
      <c r="F77" s="103">
        <v>1</v>
      </c>
      <c r="G77" s="103">
        <v>21</v>
      </c>
      <c r="H77" s="164">
        <v>160</v>
      </c>
      <c r="I77" s="164">
        <v>60</v>
      </c>
      <c r="J77" s="280">
        <f>SUM(T77)</f>
        <v>273540</v>
      </c>
      <c r="K77" s="100">
        <f t="shared" si="1"/>
        <v>1.6220625314357542</v>
      </c>
      <c r="L77" s="102" t="s">
        <v>945</v>
      </c>
      <c r="M77" s="169">
        <f>E77*I77</f>
        <v>480</v>
      </c>
      <c r="N77" s="185"/>
      <c r="O77" s="186"/>
      <c r="P77" s="185"/>
      <c r="Q77" s="186"/>
      <c r="R77" s="185"/>
      <c r="S77" s="294"/>
      <c r="T77" s="292">
        <f>ROUNDUP(M77/U77,0)*V77</f>
        <v>273540</v>
      </c>
      <c r="U77" s="83">
        <v>150</v>
      </c>
      <c r="V77" s="13">
        <v>68385</v>
      </c>
      <c r="Z77" s="227"/>
    </row>
    <row r="78" spans="1:26" ht="18" customHeight="1" thickBot="1">
      <c r="A78" s="96">
        <v>5</v>
      </c>
      <c r="B78" s="97" t="s">
        <v>8</v>
      </c>
      <c r="C78" s="98" t="s">
        <v>49</v>
      </c>
      <c r="D78" s="97" t="s">
        <v>161</v>
      </c>
      <c r="E78" s="99">
        <v>25</v>
      </c>
      <c r="F78" s="103" t="s">
        <v>731</v>
      </c>
      <c r="G78" s="103">
        <v>21</v>
      </c>
      <c r="H78" s="164">
        <v>160</v>
      </c>
      <c r="I78" s="164">
        <v>60</v>
      </c>
      <c r="J78" s="280">
        <f>SUM(T78)</f>
        <v>35225</v>
      </c>
      <c r="K78" s="100">
        <f t="shared" si="1"/>
        <v>1.6220625314357542</v>
      </c>
      <c r="L78" s="98" t="s">
        <v>946</v>
      </c>
      <c r="M78" s="169">
        <f>E78*K$78</f>
        <v>40.551563285893856</v>
      </c>
      <c r="N78" s="183"/>
      <c r="O78" s="186"/>
      <c r="P78" s="183"/>
      <c r="Q78" s="186"/>
      <c r="R78" s="183"/>
      <c r="S78" s="293"/>
      <c r="T78" s="292">
        <f>ROUNDUP(M78/U78,0)*V78</f>
        <v>35225</v>
      </c>
      <c r="U78" s="83">
        <v>10</v>
      </c>
      <c r="V78" s="13">
        <v>7045</v>
      </c>
      <c r="Z78" s="227"/>
    </row>
    <row r="79" spans="1:26" ht="15" customHeight="1">
      <c r="A79" s="39">
        <v>6</v>
      </c>
      <c r="B79" s="105" t="s">
        <v>9</v>
      </c>
      <c r="C79" s="106" t="s">
        <v>50</v>
      </c>
      <c r="D79" s="107" t="s">
        <v>142</v>
      </c>
      <c r="E79" s="108">
        <v>100</v>
      </c>
      <c r="F79" s="481">
        <v>1</v>
      </c>
      <c r="G79" s="481"/>
      <c r="H79" s="74">
        <v>160</v>
      </c>
      <c r="I79" s="74">
        <v>60</v>
      </c>
      <c r="J79" s="62">
        <f>SUM(T79:T81)</f>
        <v>106634</v>
      </c>
      <c r="K79" s="64">
        <f t="shared" si="1"/>
        <v>1.6220625314357542</v>
      </c>
      <c r="L79" s="106" t="s">
        <v>947</v>
      </c>
      <c r="M79" s="58">
        <f>E79*K$79</f>
        <v>162.20625314357542</v>
      </c>
      <c r="N79" s="187"/>
      <c r="O79" s="209"/>
      <c r="P79" s="187"/>
      <c r="Q79" s="209"/>
      <c r="R79" s="187"/>
      <c r="S79" s="297"/>
      <c r="T79" s="299">
        <f>ROUNDUP(M79/U79,0)*V79</f>
        <v>103122</v>
      </c>
      <c r="U79" s="14">
        <v>10</v>
      </c>
      <c r="V79" s="18">
        <v>6066</v>
      </c>
      <c r="Z79" s="227"/>
    </row>
    <row r="80" spans="1:26" ht="15" customHeight="1">
      <c r="A80" s="42"/>
      <c r="B80" s="15"/>
      <c r="C80" s="16" t="s">
        <v>949</v>
      </c>
      <c r="D80" s="17" t="s">
        <v>151</v>
      </c>
      <c r="E80" s="68">
        <v>500</v>
      </c>
      <c r="F80" s="478">
        <v>1</v>
      </c>
      <c r="G80" s="478">
        <v>21</v>
      </c>
      <c r="H80" s="78"/>
      <c r="I80" s="78"/>
      <c r="K80" s="65"/>
      <c r="L80" s="16" t="s">
        <v>948</v>
      </c>
      <c r="M80" s="59">
        <f>E80*K$79</f>
        <v>811.0312657178771</v>
      </c>
      <c r="N80" s="53" t="s">
        <v>241</v>
      </c>
      <c r="O80" s="203">
        <v>4</v>
      </c>
      <c r="P80" s="53" t="s">
        <v>242</v>
      </c>
      <c r="Q80" s="203">
        <v>1</v>
      </c>
      <c r="R80" s="53"/>
      <c r="S80" s="296"/>
      <c r="T80" s="301">
        <f>O80*V80+Q80*X80</f>
        <v>1832</v>
      </c>
      <c r="U80" s="14">
        <v>100</v>
      </c>
      <c r="V80" s="18">
        <v>230</v>
      </c>
      <c r="W80" s="14">
        <v>500</v>
      </c>
      <c r="X80" s="14">
        <v>912</v>
      </c>
      <c r="Z80" s="227"/>
    </row>
    <row r="81" spans="1:26" ht="15" customHeight="1" thickBot="1">
      <c r="A81" s="43"/>
      <c r="B81" s="109"/>
      <c r="C81" s="110" t="s">
        <v>41</v>
      </c>
      <c r="D81" s="111" t="s">
        <v>151</v>
      </c>
      <c r="E81" s="112">
        <v>500</v>
      </c>
      <c r="F81" s="482">
        <v>1</v>
      </c>
      <c r="G81" s="482"/>
      <c r="H81" s="113"/>
      <c r="I81" s="113"/>
      <c r="J81" s="282"/>
      <c r="K81" s="66"/>
      <c r="L81" s="110" t="s">
        <v>933</v>
      </c>
      <c r="M81" s="60">
        <f>E81*K$79</f>
        <v>811.0312657178771</v>
      </c>
      <c r="N81" s="188"/>
      <c r="O81" s="210"/>
      <c r="P81" s="188"/>
      <c r="Q81" s="210"/>
      <c r="R81" s="188"/>
      <c r="S81" s="295"/>
      <c r="T81" s="300">
        <f>ROUNDUP(M81/U81,0)*V81</f>
        <v>1680</v>
      </c>
      <c r="U81" s="14">
        <v>250</v>
      </c>
      <c r="V81" s="13">
        <v>420</v>
      </c>
      <c r="Z81" s="227"/>
    </row>
    <row r="82" spans="1:26" ht="15" customHeight="1">
      <c r="A82" s="39">
        <v>7</v>
      </c>
      <c r="B82" s="105" t="s">
        <v>10</v>
      </c>
      <c r="C82" s="106" t="s">
        <v>50</v>
      </c>
      <c r="D82" s="107" t="s">
        <v>143</v>
      </c>
      <c r="E82" s="108">
        <v>75</v>
      </c>
      <c r="F82" s="481">
        <v>1</v>
      </c>
      <c r="G82" s="481"/>
      <c r="H82" s="74">
        <v>160</v>
      </c>
      <c r="I82" s="74">
        <v>60</v>
      </c>
      <c r="J82" s="62">
        <f>SUM(T82:T84)</f>
        <v>82370</v>
      </c>
      <c r="K82" s="64">
        <f>POWER(I82,0.425)*POWER(H82,0.725)*0.007184</f>
        <v>1.6220625314357542</v>
      </c>
      <c r="L82" s="106" t="s">
        <v>947</v>
      </c>
      <c r="M82" s="58">
        <f>E82*K$82</f>
        <v>121.65468985768156</v>
      </c>
      <c r="N82" s="187"/>
      <c r="O82" s="209"/>
      <c r="P82" s="187"/>
      <c r="Q82" s="209"/>
      <c r="R82" s="187"/>
      <c r="S82" s="297"/>
      <c r="T82" s="299">
        <f>ROUNDUP(M82/U82,0)*V82</f>
        <v>78858</v>
      </c>
      <c r="U82" s="14">
        <v>10</v>
      </c>
      <c r="V82" s="18">
        <v>6066</v>
      </c>
      <c r="Z82" s="227"/>
    </row>
    <row r="83" spans="1:26" ht="15" customHeight="1">
      <c r="A83" s="42"/>
      <c r="B83" s="15"/>
      <c r="C83" s="16" t="s">
        <v>949</v>
      </c>
      <c r="D83" s="17" t="s">
        <v>151</v>
      </c>
      <c r="E83" s="68">
        <v>500</v>
      </c>
      <c r="F83" s="478">
        <v>1</v>
      </c>
      <c r="G83" s="478">
        <v>21</v>
      </c>
      <c r="H83" s="78"/>
      <c r="I83" s="78"/>
      <c r="K83" s="65"/>
      <c r="L83" s="16" t="s">
        <v>948</v>
      </c>
      <c r="M83" s="59">
        <f>E83*K$82</f>
        <v>811.0312657178771</v>
      </c>
      <c r="N83" s="53" t="s">
        <v>241</v>
      </c>
      <c r="O83" s="203">
        <v>4</v>
      </c>
      <c r="P83" s="53" t="s">
        <v>242</v>
      </c>
      <c r="Q83" s="203">
        <v>1</v>
      </c>
      <c r="R83" s="53"/>
      <c r="S83" s="296"/>
      <c r="T83" s="301">
        <f>O83*V83+Q83*X83</f>
        <v>1832</v>
      </c>
      <c r="U83" s="14">
        <v>100</v>
      </c>
      <c r="V83" s="18">
        <v>230</v>
      </c>
      <c r="W83" s="14">
        <v>500</v>
      </c>
      <c r="X83" s="14">
        <v>912</v>
      </c>
      <c r="Z83" s="227"/>
    </row>
    <row r="84" spans="1:26" ht="15" customHeight="1" thickBot="1">
      <c r="A84" s="43"/>
      <c r="B84" s="109"/>
      <c r="C84" s="110" t="s">
        <v>41</v>
      </c>
      <c r="D84" s="111" t="s">
        <v>151</v>
      </c>
      <c r="E84" s="112">
        <v>500</v>
      </c>
      <c r="F84" s="482">
        <v>1</v>
      </c>
      <c r="G84" s="482"/>
      <c r="H84" s="113"/>
      <c r="I84" s="113"/>
      <c r="J84" s="282"/>
      <c r="K84" s="66"/>
      <c r="L84" s="110" t="s">
        <v>933</v>
      </c>
      <c r="M84" s="60">
        <f>E84*K$82</f>
        <v>811.0312657178771</v>
      </c>
      <c r="N84" s="188"/>
      <c r="O84" s="210"/>
      <c r="P84" s="188"/>
      <c r="Q84" s="210"/>
      <c r="R84" s="188"/>
      <c r="S84" s="295"/>
      <c r="T84" s="300">
        <f>ROUNDUP(M84/U84,0)*V84</f>
        <v>1680</v>
      </c>
      <c r="U84" s="14">
        <v>250</v>
      </c>
      <c r="V84" s="13">
        <v>420</v>
      </c>
      <c r="Z84" s="227"/>
    </row>
    <row r="85" spans="1:26" ht="15" customHeight="1">
      <c r="A85" s="39">
        <v>8</v>
      </c>
      <c r="B85" s="105" t="s">
        <v>11</v>
      </c>
      <c r="C85" s="106" t="s">
        <v>50</v>
      </c>
      <c r="D85" s="107" t="s">
        <v>162</v>
      </c>
      <c r="E85" s="108">
        <v>90</v>
      </c>
      <c r="F85" s="481">
        <v>1</v>
      </c>
      <c r="G85" s="481">
        <v>21</v>
      </c>
      <c r="H85" s="74">
        <v>160</v>
      </c>
      <c r="I85" s="74">
        <v>60</v>
      </c>
      <c r="J85" s="62">
        <f>SUM(T85:T86)</f>
        <v>96700</v>
      </c>
      <c r="K85" s="64">
        <f>POWER(I85,0.425)*POWER(H85,0.725)*0.007184</f>
        <v>1.6220625314357542</v>
      </c>
      <c r="L85" s="106" t="s">
        <v>947</v>
      </c>
      <c r="M85" s="58">
        <f>E85*K$85</f>
        <v>145.9856278292179</v>
      </c>
      <c r="N85" s="187"/>
      <c r="O85" s="209"/>
      <c r="P85" s="187"/>
      <c r="Q85" s="209"/>
      <c r="R85" s="187"/>
      <c r="S85" s="297"/>
      <c r="T85" s="299">
        <f>ROUNDUP(M85/U85,0)*V85</f>
        <v>90990</v>
      </c>
      <c r="U85" s="83">
        <v>10</v>
      </c>
      <c r="V85" s="18">
        <v>6066</v>
      </c>
      <c r="Z85" s="227"/>
    </row>
    <row r="86" spans="1:26" ht="15" customHeight="1" thickBot="1">
      <c r="A86" s="43"/>
      <c r="B86" s="109"/>
      <c r="C86" s="110" t="s">
        <v>949</v>
      </c>
      <c r="D86" s="111" t="s">
        <v>163</v>
      </c>
      <c r="E86" s="112">
        <v>600</v>
      </c>
      <c r="F86" s="482">
        <v>1</v>
      </c>
      <c r="G86" s="482"/>
      <c r="H86" s="113"/>
      <c r="I86" s="113"/>
      <c r="J86" s="282"/>
      <c r="K86" s="66"/>
      <c r="L86" s="110" t="s">
        <v>948</v>
      </c>
      <c r="M86" s="60">
        <f>E86*K$85</f>
        <v>973.2375188614525</v>
      </c>
      <c r="N86" s="114" t="s">
        <v>241</v>
      </c>
      <c r="O86" s="211">
        <v>5</v>
      </c>
      <c r="P86" s="114" t="s">
        <v>242</v>
      </c>
      <c r="Q86" s="211">
        <v>5</v>
      </c>
      <c r="R86" s="114"/>
      <c r="S86" s="298"/>
      <c r="T86" s="300">
        <f>O86*V86+Q86*X86</f>
        <v>5710</v>
      </c>
      <c r="U86" s="83">
        <v>100</v>
      </c>
      <c r="V86" s="18">
        <v>230</v>
      </c>
      <c r="W86" s="14">
        <v>500</v>
      </c>
      <c r="X86" s="14">
        <v>912</v>
      </c>
      <c r="Z86" s="227"/>
    </row>
    <row r="88" ht="15" customHeight="1" thickBot="1">
      <c r="A88" s="537" t="s">
        <v>835</v>
      </c>
    </row>
    <row r="89" spans="1:26" ht="15" customHeight="1">
      <c r="A89" s="39">
        <v>1</v>
      </c>
      <c r="B89" s="127" t="s">
        <v>71</v>
      </c>
      <c r="C89" s="128" t="s">
        <v>72</v>
      </c>
      <c r="D89" s="129" t="s">
        <v>73</v>
      </c>
      <c r="E89" s="130">
        <v>180</v>
      </c>
      <c r="F89" s="485">
        <v>1</v>
      </c>
      <c r="G89" s="485">
        <v>28</v>
      </c>
      <c r="H89" s="74">
        <v>160</v>
      </c>
      <c r="I89" s="74">
        <v>60</v>
      </c>
      <c r="J89" s="288">
        <f>SUM(T89:T90)</f>
        <v>134504</v>
      </c>
      <c r="K89" s="64">
        <f>POWER(I89,0.425)*POWER(H89,0.725)*0.007184</f>
        <v>1.6220625314357542</v>
      </c>
      <c r="L89" s="128" t="s">
        <v>938</v>
      </c>
      <c r="M89" s="58">
        <f>E89*K$89</f>
        <v>291.9712556584358</v>
      </c>
      <c r="N89" s="190"/>
      <c r="O89" s="209"/>
      <c r="P89" s="190"/>
      <c r="Q89" s="209"/>
      <c r="R89" s="190"/>
      <c r="S89" s="307"/>
      <c r="T89" s="299">
        <f>ROUNDUP(M89/U89,0)*V89</f>
        <v>96270</v>
      </c>
      <c r="U89" s="83">
        <v>30</v>
      </c>
      <c r="V89" s="13">
        <v>9627</v>
      </c>
      <c r="Z89" s="227"/>
    </row>
    <row r="90" spans="1:26" ht="15" customHeight="1" thickBot="1">
      <c r="A90" s="43"/>
      <c r="B90" s="131"/>
      <c r="C90" s="132" t="s">
        <v>166</v>
      </c>
      <c r="D90" s="133" t="s">
        <v>167</v>
      </c>
      <c r="E90" s="138">
        <v>500</v>
      </c>
      <c r="F90" s="484" t="s">
        <v>722</v>
      </c>
      <c r="G90" s="484"/>
      <c r="H90" s="139"/>
      <c r="I90" s="139"/>
      <c r="J90" s="283"/>
      <c r="K90" s="66"/>
      <c r="L90" s="132" t="s">
        <v>950</v>
      </c>
      <c r="M90" s="152">
        <f>$E$92</f>
        <v>500</v>
      </c>
      <c r="N90" s="121" t="s">
        <v>227</v>
      </c>
      <c r="O90" s="211">
        <v>1</v>
      </c>
      <c r="P90" s="121" t="s">
        <v>228</v>
      </c>
      <c r="Q90" s="211">
        <v>3</v>
      </c>
      <c r="R90" s="121"/>
      <c r="S90" s="303"/>
      <c r="T90" s="304">
        <f>O90*V90+Q90*X90+S90*Z90</f>
        <v>38234</v>
      </c>
      <c r="U90" s="83">
        <v>50</v>
      </c>
      <c r="V90" s="18">
        <v>4592</v>
      </c>
      <c r="W90" s="14">
        <v>150</v>
      </c>
      <c r="X90" s="14">
        <v>11214</v>
      </c>
      <c r="Z90" s="227"/>
    </row>
    <row r="91" spans="1:26" ht="15" customHeight="1">
      <c r="A91" s="39">
        <v>2</v>
      </c>
      <c r="B91" s="127" t="s">
        <v>168</v>
      </c>
      <c r="C91" s="128" t="s">
        <v>72</v>
      </c>
      <c r="D91" s="134" t="s">
        <v>160</v>
      </c>
      <c r="E91" s="135">
        <v>80</v>
      </c>
      <c r="F91" s="486"/>
      <c r="G91" s="486">
        <v>28</v>
      </c>
      <c r="H91" s="74">
        <v>160</v>
      </c>
      <c r="I91" s="74">
        <v>60</v>
      </c>
      <c r="J91" s="288">
        <f>SUM(T91:T92)</f>
        <v>86369</v>
      </c>
      <c r="K91" s="64">
        <f>POWER(I91,0.425)*POWER(H91,0.725)*0.007184</f>
        <v>1.6220625314357542</v>
      </c>
      <c r="L91" s="128" t="s">
        <v>938</v>
      </c>
      <c r="M91" s="58">
        <f>E91*K$91</f>
        <v>129.76500251486033</v>
      </c>
      <c r="N91" s="192"/>
      <c r="O91" s="213"/>
      <c r="P91" s="192"/>
      <c r="Q91" s="213"/>
      <c r="R91" s="192"/>
      <c r="S91" s="259"/>
      <c r="T91" s="84">
        <f>ROUNDUP(M91/U91,0)*V91</f>
        <v>48135</v>
      </c>
      <c r="U91" s="83">
        <v>30</v>
      </c>
      <c r="V91" s="13">
        <v>9627</v>
      </c>
      <c r="Z91" s="227"/>
    </row>
    <row r="92" spans="1:26" ht="15" customHeight="1" thickBot="1">
      <c r="A92" s="43"/>
      <c r="B92" s="131"/>
      <c r="C92" s="132" t="s">
        <v>166</v>
      </c>
      <c r="D92" s="137" t="s">
        <v>169</v>
      </c>
      <c r="E92" s="138">
        <v>500</v>
      </c>
      <c r="F92" s="484" t="s">
        <v>722</v>
      </c>
      <c r="G92" s="484"/>
      <c r="H92" s="139"/>
      <c r="I92" s="139"/>
      <c r="J92" s="283"/>
      <c r="K92" s="66"/>
      <c r="L92" s="132" t="s">
        <v>950</v>
      </c>
      <c r="M92" s="152">
        <f>$E$92</f>
        <v>500</v>
      </c>
      <c r="N92" s="121" t="s">
        <v>227</v>
      </c>
      <c r="O92" s="211">
        <v>1</v>
      </c>
      <c r="P92" s="121" t="s">
        <v>228</v>
      </c>
      <c r="Q92" s="211">
        <v>3</v>
      </c>
      <c r="R92" s="121"/>
      <c r="S92" s="179"/>
      <c r="T92" s="18">
        <f>O92*V92+Q92*X92+S92*Z92</f>
        <v>38234</v>
      </c>
      <c r="U92" s="83">
        <v>50</v>
      </c>
      <c r="V92" s="18">
        <v>4592</v>
      </c>
      <c r="W92" s="14">
        <v>150</v>
      </c>
      <c r="X92" s="14">
        <v>11214</v>
      </c>
      <c r="Z92" s="227"/>
    </row>
    <row r="93" spans="1:26" ht="15" customHeight="1">
      <c r="A93" s="39">
        <v>3</v>
      </c>
      <c r="B93" s="127" t="s">
        <v>170</v>
      </c>
      <c r="C93" s="128" t="s">
        <v>171</v>
      </c>
      <c r="D93" s="134" t="s">
        <v>172</v>
      </c>
      <c r="E93" s="135">
        <v>35</v>
      </c>
      <c r="F93" s="486">
        <v>1</v>
      </c>
      <c r="G93" s="486"/>
      <c r="H93" s="74">
        <v>160</v>
      </c>
      <c r="I93" s="74">
        <v>60</v>
      </c>
      <c r="J93" s="288">
        <f>SUM(T93:T95)</f>
        <v>169529</v>
      </c>
      <c r="K93" s="64">
        <f>POWER(I93,0.425)*POWER(H93,0.725)*0.007184</f>
        <v>1.6220625314357542</v>
      </c>
      <c r="L93" s="128" t="s">
        <v>951</v>
      </c>
      <c r="M93" s="58">
        <f>E93*K$93</f>
        <v>56.7721886002514</v>
      </c>
      <c r="N93" s="192"/>
      <c r="O93" s="213"/>
      <c r="P93" s="192"/>
      <c r="Q93" s="213"/>
      <c r="R93" s="192"/>
      <c r="S93" s="259"/>
      <c r="T93" s="84">
        <f>ROUNDUP(M93/U93,0)*V93</f>
        <v>44652</v>
      </c>
      <c r="U93" s="83">
        <v>10</v>
      </c>
      <c r="V93" s="13">
        <v>7442</v>
      </c>
      <c r="Z93" s="227"/>
    </row>
    <row r="94" spans="1:26" ht="15" customHeight="1">
      <c r="A94" s="42"/>
      <c r="B94" s="21"/>
      <c r="C94" s="22" t="s">
        <v>72</v>
      </c>
      <c r="D94" s="25" t="s">
        <v>70</v>
      </c>
      <c r="E94" s="72">
        <v>150</v>
      </c>
      <c r="F94" s="487">
        <v>1</v>
      </c>
      <c r="G94" s="487">
        <v>21</v>
      </c>
      <c r="H94" s="79"/>
      <c r="I94" s="79"/>
      <c r="J94" s="285"/>
      <c r="K94" s="65"/>
      <c r="L94" s="22" t="s">
        <v>938</v>
      </c>
      <c r="M94" s="59">
        <f>E94*K$93</f>
        <v>243.30937971536312</v>
      </c>
      <c r="N94" s="193"/>
      <c r="O94" s="214"/>
      <c r="P94" s="193"/>
      <c r="Q94" s="214"/>
      <c r="R94" s="193"/>
      <c r="S94" s="260"/>
      <c r="T94" s="84">
        <f>ROUNDUP(M94/U94,0)*V94</f>
        <v>86643</v>
      </c>
      <c r="U94" s="83">
        <v>30</v>
      </c>
      <c r="V94" s="13">
        <v>9627</v>
      </c>
      <c r="Z94" s="227"/>
    </row>
    <row r="95" spans="1:26" ht="15" customHeight="1" thickBot="1">
      <c r="A95" s="43"/>
      <c r="B95" s="131"/>
      <c r="C95" s="132" t="s">
        <v>166</v>
      </c>
      <c r="D95" s="137" t="s">
        <v>173</v>
      </c>
      <c r="E95" s="138">
        <v>500</v>
      </c>
      <c r="F95" s="484" t="s">
        <v>722</v>
      </c>
      <c r="G95" s="484"/>
      <c r="H95" s="139"/>
      <c r="I95" s="139"/>
      <c r="J95" s="283"/>
      <c r="K95" s="66"/>
      <c r="L95" s="132" t="s">
        <v>950</v>
      </c>
      <c r="M95" s="152">
        <f>$E$92</f>
        <v>500</v>
      </c>
      <c r="N95" s="121" t="s">
        <v>227</v>
      </c>
      <c r="O95" s="211">
        <v>1</v>
      </c>
      <c r="P95" s="121" t="s">
        <v>228</v>
      </c>
      <c r="Q95" s="211">
        <v>3</v>
      </c>
      <c r="R95" s="121"/>
      <c r="S95" s="179"/>
      <c r="T95" s="18">
        <f>O95*V95+Q95*X95+S95*Z95</f>
        <v>38234</v>
      </c>
      <c r="U95" s="83">
        <v>50</v>
      </c>
      <c r="V95" s="18">
        <v>4592</v>
      </c>
      <c r="W95" s="14">
        <v>150</v>
      </c>
      <c r="X95" s="14">
        <v>11214</v>
      </c>
      <c r="Z95" s="227"/>
    </row>
    <row r="96" spans="1:26" ht="15" customHeight="1" thickBot="1">
      <c r="A96" s="9">
        <v>4</v>
      </c>
      <c r="B96" s="124" t="s">
        <v>103</v>
      </c>
      <c r="C96" s="123" t="s">
        <v>52</v>
      </c>
      <c r="D96" s="124" t="s">
        <v>104</v>
      </c>
      <c r="E96" s="125">
        <v>40</v>
      </c>
      <c r="F96" s="483"/>
      <c r="G96" s="483"/>
      <c r="H96" s="164">
        <v>160</v>
      </c>
      <c r="I96" s="164">
        <v>60</v>
      </c>
      <c r="J96" s="280">
        <f>SUM(T96)</f>
        <v>22063</v>
      </c>
      <c r="K96" s="100">
        <f>POWER(I96,0.425)*POWER(H96,0.725)*0.007184</f>
        <v>1.6220625314357542</v>
      </c>
      <c r="L96" s="123" t="s">
        <v>939</v>
      </c>
      <c r="M96" s="169">
        <f>E96*K$96</f>
        <v>64.88250125743016</v>
      </c>
      <c r="N96" s="126" t="s">
        <v>234</v>
      </c>
      <c r="O96" s="221">
        <v>2</v>
      </c>
      <c r="P96" s="126" t="s">
        <v>233</v>
      </c>
      <c r="Q96" s="221">
        <v>0</v>
      </c>
      <c r="R96" s="144" t="s">
        <v>227</v>
      </c>
      <c r="S96" s="257">
        <v>1</v>
      </c>
      <c r="T96" s="18">
        <f>O96*V96+Q96*X96+S96*Z96</f>
        <v>22063</v>
      </c>
      <c r="U96" s="83">
        <v>10</v>
      </c>
      <c r="V96" s="18">
        <v>3465</v>
      </c>
      <c r="W96" s="14">
        <v>25</v>
      </c>
      <c r="X96" s="14">
        <v>8583</v>
      </c>
      <c r="Y96" s="14">
        <v>50</v>
      </c>
      <c r="Z96" s="227">
        <v>15133</v>
      </c>
    </row>
    <row r="97" spans="1:26" ht="15" customHeight="1">
      <c r="A97" s="39">
        <v>5</v>
      </c>
      <c r="B97" s="40" t="s">
        <v>880</v>
      </c>
      <c r="C97" s="116" t="s">
        <v>952</v>
      </c>
      <c r="D97" s="40" t="s">
        <v>27</v>
      </c>
      <c r="E97" s="108">
        <v>60</v>
      </c>
      <c r="F97" s="481"/>
      <c r="G97" s="481"/>
      <c r="H97" s="74">
        <v>160</v>
      </c>
      <c r="I97" s="74">
        <v>60</v>
      </c>
      <c r="J97" s="281">
        <f>SUM(T97:T98)</f>
        <v>43102</v>
      </c>
      <c r="K97" s="64">
        <f>POWER(I97,0.425)*POWER(H97,0.725)*0.007184</f>
        <v>1.6220625314357542</v>
      </c>
      <c r="L97" s="116" t="s">
        <v>937</v>
      </c>
      <c r="M97" s="58">
        <f>E97*K$97</f>
        <v>97.32375188614525</v>
      </c>
      <c r="N97" s="189"/>
      <c r="O97" s="209"/>
      <c r="P97" s="189"/>
      <c r="Q97" s="209"/>
      <c r="R97" s="189"/>
      <c r="S97" s="256"/>
      <c r="T97" s="84">
        <f>ROUNDUP(M97/U97,0)*V97</f>
        <v>24504</v>
      </c>
      <c r="U97" s="83">
        <v>40</v>
      </c>
      <c r="V97" s="18">
        <v>8168</v>
      </c>
      <c r="Z97" s="227"/>
    </row>
    <row r="98" spans="1:26" ht="15" customHeight="1" thickBot="1">
      <c r="A98" s="43"/>
      <c r="B98" s="44"/>
      <c r="C98" s="119" t="s">
        <v>52</v>
      </c>
      <c r="D98" s="44" t="s">
        <v>27</v>
      </c>
      <c r="E98" s="112">
        <v>60</v>
      </c>
      <c r="F98" s="482"/>
      <c r="G98" s="482"/>
      <c r="H98" s="120"/>
      <c r="I98" s="120"/>
      <c r="J98" s="282"/>
      <c r="K98" s="66"/>
      <c r="L98" s="119" t="s">
        <v>939</v>
      </c>
      <c r="M98" s="60">
        <f>E98*K$97</f>
        <v>97.32375188614525</v>
      </c>
      <c r="N98" s="121" t="s">
        <v>234</v>
      </c>
      <c r="O98" s="211">
        <v>1</v>
      </c>
      <c r="P98" s="121" t="s">
        <v>233</v>
      </c>
      <c r="Q98" s="211">
        <v>0</v>
      </c>
      <c r="R98" s="140" t="s">
        <v>227</v>
      </c>
      <c r="S98" s="179">
        <v>1</v>
      </c>
      <c r="T98" s="18">
        <f>O98*V98+Q98*X98+S98*Z98</f>
        <v>18598</v>
      </c>
      <c r="U98" s="83">
        <v>10</v>
      </c>
      <c r="V98" s="18">
        <v>3465</v>
      </c>
      <c r="W98" s="14">
        <v>25</v>
      </c>
      <c r="X98" s="14">
        <v>8583</v>
      </c>
      <c r="Y98" s="14">
        <v>50</v>
      </c>
      <c r="Z98" s="227">
        <v>15133</v>
      </c>
    </row>
    <row r="99" spans="1:26" ht="15" customHeight="1">
      <c r="A99" s="39">
        <v>6</v>
      </c>
      <c r="B99" s="40" t="s">
        <v>105</v>
      </c>
      <c r="C99" s="116" t="s">
        <v>106</v>
      </c>
      <c r="D99" s="40" t="s">
        <v>28</v>
      </c>
      <c r="E99" s="108">
        <v>20</v>
      </c>
      <c r="F99" s="486" t="s">
        <v>722</v>
      </c>
      <c r="G99" s="486"/>
      <c r="H99" s="74">
        <v>160</v>
      </c>
      <c r="I99" s="74">
        <v>60</v>
      </c>
      <c r="J99" s="281">
        <f>SUM(T99:T100)</f>
        <v>71468</v>
      </c>
      <c r="K99" s="64">
        <f>POWER(I99,0.425)*POWER(H99,0.725)*0.007184</f>
        <v>1.6220625314357542</v>
      </c>
      <c r="L99" s="116" t="s">
        <v>953</v>
      </c>
      <c r="M99" s="170">
        <f>$E$99</f>
        <v>20</v>
      </c>
      <c r="N99" s="117" t="s">
        <v>236</v>
      </c>
      <c r="O99" s="212">
        <v>4</v>
      </c>
      <c r="P99" s="117" t="s">
        <v>227</v>
      </c>
      <c r="Q99" s="212">
        <v>0</v>
      </c>
      <c r="R99" s="117" t="s">
        <v>237</v>
      </c>
      <c r="S99" s="178">
        <v>0</v>
      </c>
      <c r="T99" s="18">
        <f>O99*V99+Q99*X99+S99*Z99</f>
        <v>3752</v>
      </c>
      <c r="U99" s="83">
        <v>5</v>
      </c>
      <c r="V99" s="168">
        <v>938</v>
      </c>
      <c r="W99" s="14">
        <v>50</v>
      </c>
      <c r="X99" s="14">
        <v>3271</v>
      </c>
      <c r="Y99" s="14">
        <v>200</v>
      </c>
      <c r="Z99" s="227">
        <v>11534</v>
      </c>
    </row>
    <row r="100" spans="1:26" ht="15" customHeight="1" thickBot="1">
      <c r="A100" s="43"/>
      <c r="B100" s="44"/>
      <c r="C100" s="119" t="s">
        <v>955</v>
      </c>
      <c r="D100" s="44" t="s">
        <v>107</v>
      </c>
      <c r="E100" s="112">
        <v>10</v>
      </c>
      <c r="F100" s="482"/>
      <c r="G100" s="482"/>
      <c r="H100" s="120"/>
      <c r="I100" s="120"/>
      <c r="J100" s="282"/>
      <c r="K100" s="66"/>
      <c r="L100" s="119" t="s">
        <v>954</v>
      </c>
      <c r="M100" s="60">
        <f>E100*K$99</f>
        <v>16.22062531435754</v>
      </c>
      <c r="N100" s="197"/>
      <c r="O100" s="210"/>
      <c r="P100" s="197"/>
      <c r="Q100" s="210"/>
      <c r="R100" s="197"/>
      <c r="S100" s="269"/>
      <c r="T100" s="84">
        <f>ROUNDUP(M100/U100,0)*V100</f>
        <v>67716</v>
      </c>
      <c r="U100" s="83">
        <v>0.5</v>
      </c>
      <c r="V100" s="18">
        <v>2052</v>
      </c>
      <c r="Z100" s="227"/>
    </row>
    <row r="101" spans="1:26" ht="15" customHeight="1" thickBot="1">
      <c r="A101" s="9">
        <v>7</v>
      </c>
      <c r="B101" s="124" t="s">
        <v>205</v>
      </c>
      <c r="C101" s="123" t="s">
        <v>106</v>
      </c>
      <c r="D101" s="124" t="s">
        <v>20</v>
      </c>
      <c r="E101" s="125">
        <v>20</v>
      </c>
      <c r="F101" s="488" t="s">
        <v>722</v>
      </c>
      <c r="G101" s="488"/>
      <c r="H101" s="164">
        <v>160</v>
      </c>
      <c r="I101" s="164">
        <v>60</v>
      </c>
      <c r="J101" s="286">
        <f>SUM(T101)</f>
        <v>3752</v>
      </c>
      <c r="K101" s="100">
        <f>POWER(I101,0.425)*POWER(H101,0.725)*0.007184</f>
        <v>1.6220625314357542</v>
      </c>
      <c r="L101" s="123" t="s">
        <v>953</v>
      </c>
      <c r="M101" s="162">
        <f>$E$101</f>
        <v>20</v>
      </c>
      <c r="N101" s="126" t="s">
        <v>236</v>
      </c>
      <c r="O101" s="221">
        <v>4</v>
      </c>
      <c r="P101" s="126" t="s">
        <v>227</v>
      </c>
      <c r="Q101" s="221">
        <v>0</v>
      </c>
      <c r="R101" s="126" t="s">
        <v>237</v>
      </c>
      <c r="S101" s="257">
        <v>0</v>
      </c>
      <c r="T101" s="18">
        <f>O101*V101+Q101*X101+S101*Z101</f>
        <v>3752</v>
      </c>
      <c r="U101" s="83">
        <v>5</v>
      </c>
      <c r="V101" s="168">
        <v>938</v>
      </c>
      <c r="W101" s="14">
        <v>50</v>
      </c>
      <c r="X101" s="14">
        <v>3271</v>
      </c>
      <c r="Y101" s="14">
        <v>200</v>
      </c>
      <c r="Z101" s="227">
        <v>11534</v>
      </c>
    </row>
    <row r="102" spans="1:26" ht="15" customHeight="1" thickBot="1">
      <c r="A102" s="9">
        <v>8</v>
      </c>
      <c r="B102" s="124" t="s">
        <v>206</v>
      </c>
      <c r="C102" s="123" t="s">
        <v>955</v>
      </c>
      <c r="D102" s="124" t="s">
        <v>107</v>
      </c>
      <c r="E102" s="125">
        <v>10</v>
      </c>
      <c r="F102" s="483"/>
      <c r="G102" s="483"/>
      <c r="H102" s="164">
        <v>160</v>
      </c>
      <c r="I102" s="164">
        <v>60</v>
      </c>
      <c r="J102" s="286">
        <f>SUM(T102)</f>
        <v>67716</v>
      </c>
      <c r="K102" s="100">
        <f>POWER(I102,0.425)*POWER(H102,0.725)*0.007184</f>
        <v>1.6220625314357542</v>
      </c>
      <c r="L102" s="123" t="s">
        <v>954</v>
      </c>
      <c r="M102" s="169">
        <f>E102*K$102</f>
        <v>16.22062531435754</v>
      </c>
      <c r="N102" s="196"/>
      <c r="O102" s="222"/>
      <c r="P102" s="196"/>
      <c r="Q102" s="222"/>
      <c r="R102" s="196"/>
      <c r="S102" s="268"/>
      <c r="T102" s="84">
        <f>ROUNDUP(M102/U102,0)*V102</f>
        <v>67716</v>
      </c>
      <c r="U102" s="83">
        <v>0.5</v>
      </c>
      <c r="V102" s="18">
        <v>2052</v>
      </c>
      <c r="Z102" s="227"/>
    </row>
    <row r="103" spans="1:26" s="23" customFormat="1" ht="15" customHeight="1" thickBot="1">
      <c r="A103" s="155">
        <v>9</v>
      </c>
      <c r="B103" s="156" t="s">
        <v>885</v>
      </c>
      <c r="C103" s="156" t="s">
        <v>942</v>
      </c>
      <c r="D103" s="157" t="s">
        <v>32</v>
      </c>
      <c r="E103" s="158">
        <v>25</v>
      </c>
      <c r="F103" s="489"/>
      <c r="G103" s="489"/>
      <c r="H103" s="164">
        <v>160</v>
      </c>
      <c r="I103" s="164">
        <v>60</v>
      </c>
      <c r="J103" s="287">
        <f>SUM(T103)</f>
        <v>39674</v>
      </c>
      <c r="K103" s="100">
        <f>POWER(I103,0.425)*POWER(H103,0.725)*0.007184</f>
        <v>1.6220625314357542</v>
      </c>
      <c r="L103" s="156" t="s">
        <v>943</v>
      </c>
      <c r="M103" s="169">
        <f>E103*K$103</f>
        <v>40.551563285893856</v>
      </c>
      <c r="N103" s="159" t="s">
        <v>232</v>
      </c>
      <c r="O103" s="224">
        <v>2</v>
      </c>
      <c r="P103" s="159" t="s">
        <v>235</v>
      </c>
      <c r="Q103" s="224">
        <v>0</v>
      </c>
      <c r="R103" s="159"/>
      <c r="S103" s="272"/>
      <c r="T103" s="18">
        <f>O103*V103+Q103*X103+S103*Z103</f>
        <v>39674</v>
      </c>
      <c r="U103" s="83">
        <v>20</v>
      </c>
      <c r="V103" s="13">
        <v>19837</v>
      </c>
      <c r="W103" s="14">
        <v>80</v>
      </c>
      <c r="X103" s="14">
        <v>68136</v>
      </c>
      <c r="Z103" s="229"/>
    </row>
    <row r="105" ht="15" customHeight="1" thickBot="1">
      <c r="A105" s="537" t="s">
        <v>830</v>
      </c>
    </row>
    <row r="106" spans="1:26" ht="15" customHeight="1">
      <c r="A106" s="39">
        <v>1</v>
      </c>
      <c r="B106" s="40" t="s">
        <v>74</v>
      </c>
      <c r="C106" s="150" t="s">
        <v>189</v>
      </c>
      <c r="D106" s="134" t="s">
        <v>75</v>
      </c>
      <c r="E106" s="135">
        <v>20</v>
      </c>
      <c r="F106" s="500" t="s">
        <v>735</v>
      </c>
      <c r="G106" s="486"/>
      <c r="H106" s="74">
        <v>160</v>
      </c>
      <c r="I106" s="74">
        <v>60</v>
      </c>
      <c r="J106" s="284">
        <f>SUM(T106:T108)</f>
        <v>38636</v>
      </c>
      <c r="K106" s="64">
        <f>POWER(I106,0.425)*POWER(H106,0.725)*0.007184</f>
        <v>1.6220625314357542</v>
      </c>
      <c r="L106" s="150" t="s">
        <v>939</v>
      </c>
      <c r="M106" s="58">
        <f>E106*K$106</f>
        <v>32.44125062871508</v>
      </c>
      <c r="N106" s="136" t="s">
        <v>234</v>
      </c>
      <c r="O106" s="219">
        <v>1</v>
      </c>
      <c r="P106" s="136" t="s">
        <v>233</v>
      </c>
      <c r="Q106" s="219">
        <v>1</v>
      </c>
      <c r="R106" s="136"/>
      <c r="S106" s="265"/>
      <c r="T106" s="18">
        <f>O106*V106+Q106*X106+S106*Z106</f>
        <v>12048</v>
      </c>
      <c r="U106" s="83">
        <v>10</v>
      </c>
      <c r="V106" s="18">
        <v>3465</v>
      </c>
      <c r="W106" s="14">
        <v>25</v>
      </c>
      <c r="X106" s="14">
        <v>8583</v>
      </c>
      <c r="Y106" s="14">
        <v>50</v>
      </c>
      <c r="Z106" s="227">
        <v>15133</v>
      </c>
    </row>
    <row r="107" spans="1:26" ht="15" customHeight="1">
      <c r="A107" s="42"/>
      <c r="B107" s="19"/>
      <c r="C107" s="26" t="s">
        <v>190</v>
      </c>
      <c r="D107" s="25" t="s">
        <v>191</v>
      </c>
      <c r="E107" s="72">
        <v>100</v>
      </c>
      <c r="F107" s="499" t="s">
        <v>735</v>
      </c>
      <c r="G107" s="487">
        <v>21</v>
      </c>
      <c r="H107" s="79"/>
      <c r="I107" s="79"/>
      <c r="J107" s="285"/>
      <c r="K107" s="65"/>
      <c r="L107" s="26" t="s">
        <v>956</v>
      </c>
      <c r="M107" s="59">
        <f>E107*K$106</f>
        <v>162.20625314357542</v>
      </c>
      <c r="N107" s="193"/>
      <c r="O107" s="214"/>
      <c r="P107" s="193"/>
      <c r="Q107" s="214"/>
      <c r="R107" s="193"/>
      <c r="S107" s="260"/>
      <c r="T107" s="84">
        <f>ROUNDUP(M107/U107,0)*V107</f>
        <v>14422</v>
      </c>
      <c r="U107" s="83">
        <v>100</v>
      </c>
      <c r="V107" s="168">
        <v>7211</v>
      </c>
      <c r="Z107" s="227"/>
    </row>
    <row r="108" spans="1:26" ht="15" customHeight="1" thickBot="1">
      <c r="A108" s="43"/>
      <c r="B108" s="44"/>
      <c r="C108" s="151" t="s">
        <v>192</v>
      </c>
      <c r="D108" s="137" t="s">
        <v>738</v>
      </c>
      <c r="E108" s="138">
        <v>30</v>
      </c>
      <c r="F108" s="484" t="s">
        <v>722</v>
      </c>
      <c r="G108" s="484"/>
      <c r="H108" s="139"/>
      <c r="I108" s="139"/>
      <c r="J108" s="283"/>
      <c r="K108" s="66"/>
      <c r="L108" s="151" t="s">
        <v>957</v>
      </c>
      <c r="M108" s="152">
        <f>$E$108</f>
        <v>30</v>
      </c>
      <c r="N108" s="194"/>
      <c r="O108" s="218"/>
      <c r="P108" s="194"/>
      <c r="Q108" s="218"/>
      <c r="R108" s="194"/>
      <c r="S108" s="264"/>
      <c r="T108" s="84">
        <f>ROUNDUP(M108/U108,0)*V108</f>
        <v>12166</v>
      </c>
      <c r="U108" s="83">
        <v>15</v>
      </c>
      <c r="V108" s="24">
        <v>6083</v>
      </c>
      <c r="Z108" s="227"/>
    </row>
    <row r="109" spans="1:26" ht="15" customHeight="1">
      <c r="A109" s="39">
        <v>2</v>
      </c>
      <c r="B109" s="40" t="s">
        <v>888</v>
      </c>
      <c r="C109" s="150" t="s">
        <v>958</v>
      </c>
      <c r="D109" s="134" t="s">
        <v>76</v>
      </c>
      <c r="E109" s="135">
        <v>1000</v>
      </c>
      <c r="F109" s="486" t="s">
        <v>729</v>
      </c>
      <c r="G109" s="486">
        <v>28</v>
      </c>
      <c r="H109" s="74">
        <v>160</v>
      </c>
      <c r="I109" s="74">
        <v>60</v>
      </c>
      <c r="J109" s="284">
        <f>SUM(T109:T110)</f>
        <v>78967</v>
      </c>
      <c r="K109" s="64">
        <f>POWER(I109,0.425)*POWER(H109,0.725)*0.007184</f>
        <v>1.6220625314357542</v>
      </c>
      <c r="L109" s="150" t="s">
        <v>944</v>
      </c>
      <c r="M109" s="58">
        <f>E109*K$109</f>
        <v>1622.0625314357542</v>
      </c>
      <c r="N109" s="136" t="s">
        <v>237</v>
      </c>
      <c r="O109" s="219">
        <v>3</v>
      </c>
      <c r="P109" s="136" t="s">
        <v>238</v>
      </c>
      <c r="Q109" s="219">
        <v>1</v>
      </c>
      <c r="R109" s="136"/>
      <c r="S109" s="265"/>
      <c r="T109" s="18">
        <f>O109*V109+Q109*X109+S109*Z109</f>
        <v>41771</v>
      </c>
      <c r="U109" s="83">
        <v>200</v>
      </c>
      <c r="V109" s="18">
        <v>5450</v>
      </c>
      <c r="W109" s="14">
        <v>1000</v>
      </c>
      <c r="X109" s="14">
        <v>25421</v>
      </c>
      <c r="Z109" s="227"/>
    </row>
    <row r="110" spans="1:26" ht="15" customHeight="1" thickBot="1">
      <c r="A110" s="43"/>
      <c r="B110" s="44"/>
      <c r="C110" s="151" t="s">
        <v>189</v>
      </c>
      <c r="D110" s="137" t="s">
        <v>193</v>
      </c>
      <c r="E110" s="138">
        <v>70</v>
      </c>
      <c r="F110" s="484">
        <v>2</v>
      </c>
      <c r="G110" s="484"/>
      <c r="H110" s="139"/>
      <c r="I110" s="139"/>
      <c r="J110" s="283"/>
      <c r="K110" s="66"/>
      <c r="L110" s="151" t="s">
        <v>939</v>
      </c>
      <c r="M110" s="60">
        <f>E110*K$109</f>
        <v>113.5443772005028</v>
      </c>
      <c r="N110" s="121" t="s">
        <v>234</v>
      </c>
      <c r="O110" s="211">
        <v>2</v>
      </c>
      <c r="P110" s="121" t="s">
        <v>233</v>
      </c>
      <c r="Q110" s="217">
        <v>0</v>
      </c>
      <c r="R110" s="140" t="s">
        <v>227</v>
      </c>
      <c r="S110" s="263">
        <v>2</v>
      </c>
      <c r="T110" s="18">
        <f>O110*V110+Q110*X110+S110*Z110</f>
        <v>37196</v>
      </c>
      <c r="U110" s="83">
        <v>10</v>
      </c>
      <c r="V110" s="18">
        <v>3465</v>
      </c>
      <c r="W110" s="14">
        <v>25</v>
      </c>
      <c r="X110" s="14">
        <v>8583</v>
      </c>
      <c r="Y110" s="14">
        <v>50</v>
      </c>
      <c r="Z110" s="227">
        <v>15133</v>
      </c>
    </row>
    <row r="111" spans="1:26" ht="15" customHeight="1">
      <c r="A111" s="39">
        <v>3</v>
      </c>
      <c r="B111" s="40" t="s">
        <v>890</v>
      </c>
      <c r="C111" s="150" t="s">
        <v>958</v>
      </c>
      <c r="D111" s="134" t="s">
        <v>76</v>
      </c>
      <c r="E111" s="135">
        <v>1000</v>
      </c>
      <c r="F111" s="486" t="s">
        <v>729</v>
      </c>
      <c r="G111" s="486">
        <v>28</v>
      </c>
      <c r="H111" s="74">
        <v>160</v>
      </c>
      <c r="I111" s="74">
        <v>60</v>
      </c>
      <c r="J111" s="284">
        <f>SUM(T111:T112)</f>
        <v>80005</v>
      </c>
      <c r="K111" s="64">
        <f>POWER(I111,0.425)*POWER(H111,0.725)*0.007184</f>
        <v>1.6220625314357542</v>
      </c>
      <c r="L111" s="150" t="s">
        <v>944</v>
      </c>
      <c r="M111" s="58">
        <f>E111*K$111</f>
        <v>1622.0625314357542</v>
      </c>
      <c r="N111" s="136" t="s">
        <v>237</v>
      </c>
      <c r="O111" s="219">
        <v>3</v>
      </c>
      <c r="P111" s="136" t="s">
        <v>238</v>
      </c>
      <c r="Q111" s="219">
        <v>1</v>
      </c>
      <c r="R111" s="136"/>
      <c r="S111" s="265"/>
      <c r="T111" s="18">
        <f>O111*V111+Q111*X111+S111*Z111</f>
        <v>41771</v>
      </c>
      <c r="U111" s="83">
        <v>200</v>
      </c>
      <c r="V111" s="18">
        <v>5450</v>
      </c>
      <c r="W111" s="14">
        <v>1000</v>
      </c>
      <c r="X111" s="14">
        <v>25421</v>
      </c>
      <c r="Z111" s="227"/>
    </row>
    <row r="112" spans="1:26" ht="15" customHeight="1" thickBot="1">
      <c r="A112" s="43"/>
      <c r="B112" s="44"/>
      <c r="C112" s="151" t="s">
        <v>194</v>
      </c>
      <c r="D112" s="137" t="s">
        <v>739</v>
      </c>
      <c r="E112" s="138">
        <v>500</v>
      </c>
      <c r="F112" s="484" t="s">
        <v>722</v>
      </c>
      <c r="G112" s="484"/>
      <c r="H112" s="139"/>
      <c r="I112" s="139"/>
      <c r="J112" s="283"/>
      <c r="K112" s="66"/>
      <c r="L112" s="151" t="s">
        <v>950</v>
      </c>
      <c r="M112" s="152">
        <f>$E$92</f>
        <v>500</v>
      </c>
      <c r="N112" s="121" t="s">
        <v>227</v>
      </c>
      <c r="O112" s="211">
        <v>1</v>
      </c>
      <c r="P112" s="121" t="s">
        <v>228</v>
      </c>
      <c r="Q112" s="211">
        <v>3</v>
      </c>
      <c r="R112" s="121"/>
      <c r="S112" s="179"/>
      <c r="T112" s="18">
        <f>O112*V112+Q112*X112+S112*Z112</f>
        <v>38234</v>
      </c>
      <c r="U112" s="83">
        <v>50</v>
      </c>
      <c r="V112" s="18">
        <v>4592</v>
      </c>
      <c r="W112" s="14">
        <v>150</v>
      </c>
      <c r="X112" s="14">
        <v>11214</v>
      </c>
      <c r="Z112" s="227"/>
    </row>
    <row r="113" spans="1:26" ht="15" customHeight="1">
      <c r="A113" s="39">
        <v>4</v>
      </c>
      <c r="B113" s="40" t="s">
        <v>77</v>
      </c>
      <c r="C113" s="150" t="s">
        <v>21</v>
      </c>
      <c r="D113" s="134" t="s">
        <v>78</v>
      </c>
      <c r="E113" s="135">
        <v>30</v>
      </c>
      <c r="F113" s="486" t="s">
        <v>741</v>
      </c>
      <c r="G113" s="486"/>
      <c r="H113" s="74">
        <v>160</v>
      </c>
      <c r="I113" s="74">
        <v>60</v>
      </c>
      <c r="J113" s="284">
        <f>SUM(T113:T116)</f>
        <v>56343</v>
      </c>
      <c r="K113" s="64">
        <f>POWER(I113,0.425)*POWER(H113,0.725)*0.007184</f>
        <v>1.6220625314357542</v>
      </c>
      <c r="L113" s="150" t="s">
        <v>953</v>
      </c>
      <c r="M113" s="58">
        <f>E113*K$113</f>
        <v>48.66187594307262</v>
      </c>
      <c r="N113" s="117" t="s">
        <v>236</v>
      </c>
      <c r="O113" s="212">
        <v>0</v>
      </c>
      <c r="P113" s="117" t="s">
        <v>227</v>
      </c>
      <c r="Q113" s="219">
        <v>1</v>
      </c>
      <c r="R113" s="136" t="s">
        <v>237</v>
      </c>
      <c r="S113" s="265">
        <v>0</v>
      </c>
      <c r="T113" s="18">
        <f>O113*V113+Q113*X113+S113*Z113</f>
        <v>3271</v>
      </c>
      <c r="U113" s="83">
        <v>5</v>
      </c>
      <c r="V113" s="168">
        <v>938</v>
      </c>
      <c r="W113" s="14">
        <v>50</v>
      </c>
      <c r="X113" s="14">
        <v>3271</v>
      </c>
      <c r="Y113" s="14">
        <v>200</v>
      </c>
      <c r="Z113" s="227">
        <v>11534</v>
      </c>
    </row>
    <row r="114" spans="1:26" ht="15" customHeight="1">
      <c r="A114" s="42"/>
      <c r="B114" s="19"/>
      <c r="C114" s="26" t="s">
        <v>195</v>
      </c>
      <c r="D114" s="25" t="s">
        <v>196</v>
      </c>
      <c r="E114" s="72">
        <v>3</v>
      </c>
      <c r="F114" s="487" t="s">
        <v>742</v>
      </c>
      <c r="G114" s="487">
        <v>28</v>
      </c>
      <c r="H114" s="79"/>
      <c r="I114" s="79"/>
      <c r="J114" s="285"/>
      <c r="K114" s="65"/>
      <c r="L114" s="26" t="s">
        <v>959</v>
      </c>
      <c r="M114" s="59">
        <f>E114*K$113</f>
        <v>4.866187594307263</v>
      </c>
      <c r="N114" s="193"/>
      <c r="O114" s="214"/>
      <c r="P114" s="193"/>
      <c r="Q114" s="214"/>
      <c r="R114" s="193"/>
      <c r="S114" s="260"/>
      <c r="T114" s="84">
        <f>ROUNDUP(M114/U114,0)*V114</f>
        <v>3441</v>
      </c>
      <c r="U114" s="83">
        <v>10</v>
      </c>
      <c r="V114" s="24">
        <v>3441</v>
      </c>
      <c r="Z114" s="227"/>
    </row>
    <row r="115" spans="1:26" ht="15" customHeight="1">
      <c r="A115" s="42"/>
      <c r="B115" s="19"/>
      <c r="C115" s="26" t="s">
        <v>197</v>
      </c>
      <c r="D115" s="25" t="s">
        <v>78</v>
      </c>
      <c r="E115" s="72">
        <v>30</v>
      </c>
      <c r="F115" s="487">
        <v>2</v>
      </c>
      <c r="G115" s="487"/>
      <c r="H115" s="79"/>
      <c r="I115" s="79"/>
      <c r="J115" s="285"/>
      <c r="K115" s="65"/>
      <c r="L115" s="26" t="s">
        <v>960</v>
      </c>
      <c r="M115" s="59">
        <f>E115*K$113</f>
        <v>48.66187594307262</v>
      </c>
      <c r="N115" s="193"/>
      <c r="O115" s="214"/>
      <c r="P115" s="193"/>
      <c r="Q115" s="214"/>
      <c r="R115" s="193"/>
      <c r="S115" s="260"/>
      <c r="T115" s="84">
        <f>ROUNDUP(M115/U115,0)*V115</f>
        <v>12435</v>
      </c>
      <c r="U115" s="83">
        <v>10</v>
      </c>
      <c r="V115" s="167">
        <v>2487</v>
      </c>
      <c r="Z115" s="227"/>
    </row>
    <row r="116" spans="1:26" ht="15" customHeight="1" thickBot="1">
      <c r="A116" s="43"/>
      <c r="B116" s="44"/>
      <c r="C116" s="151" t="s">
        <v>189</v>
      </c>
      <c r="D116" s="137" t="s">
        <v>198</v>
      </c>
      <c r="E116" s="138">
        <v>70</v>
      </c>
      <c r="F116" s="484">
        <v>2</v>
      </c>
      <c r="G116" s="484"/>
      <c r="H116" s="139"/>
      <c r="I116" s="139"/>
      <c r="J116" s="283"/>
      <c r="K116" s="66"/>
      <c r="L116" s="151" t="s">
        <v>939</v>
      </c>
      <c r="M116" s="60">
        <f>E116*K$113</f>
        <v>113.5443772005028</v>
      </c>
      <c r="N116" s="121" t="s">
        <v>234</v>
      </c>
      <c r="O116" s="211">
        <v>2</v>
      </c>
      <c r="P116" s="121" t="s">
        <v>233</v>
      </c>
      <c r="Q116" s="217">
        <v>0</v>
      </c>
      <c r="R116" s="140" t="s">
        <v>227</v>
      </c>
      <c r="S116" s="263">
        <v>2</v>
      </c>
      <c r="T116" s="18">
        <f>O116*V116+Q116*X116+S116*Z116</f>
        <v>37196</v>
      </c>
      <c r="U116" s="83">
        <v>10</v>
      </c>
      <c r="V116" s="18">
        <v>3465</v>
      </c>
      <c r="W116" s="14">
        <v>25</v>
      </c>
      <c r="X116" s="14">
        <v>8583</v>
      </c>
      <c r="Y116" s="14">
        <v>50</v>
      </c>
      <c r="Z116" s="227">
        <v>15133</v>
      </c>
    </row>
    <row r="117" spans="1:26" ht="15" customHeight="1">
      <c r="A117" s="42"/>
      <c r="B117" s="19"/>
      <c r="C117" s="536"/>
      <c r="D117" s="25"/>
      <c r="E117" s="72"/>
      <c r="F117" s="487"/>
      <c r="G117" s="487"/>
      <c r="H117" s="79"/>
      <c r="I117" s="79"/>
      <c r="J117" s="285"/>
      <c r="K117" s="65"/>
      <c r="L117" s="536"/>
      <c r="M117" s="59"/>
      <c r="N117" s="54"/>
      <c r="P117" s="54"/>
      <c r="Q117" s="216"/>
      <c r="R117" s="55"/>
      <c r="S117" s="262"/>
      <c r="U117" s="83"/>
      <c r="Z117" s="227"/>
    </row>
    <row r="118" spans="1:26" ht="15" customHeight="1" thickBot="1">
      <c r="A118" s="731" t="s">
        <v>828</v>
      </c>
      <c r="B118" s="732"/>
      <c r="C118" s="536"/>
      <c r="D118" s="25"/>
      <c r="E118" s="72"/>
      <c r="F118" s="487"/>
      <c r="G118" s="487"/>
      <c r="H118" s="79"/>
      <c r="I118" s="79"/>
      <c r="J118" s="285"/>
      <c r="K118" s="65"/>
      <c r="L118" s="536"/>
      <c r="M118" s="59"/>
      <c r="N118" s="54"/>
      <c r="P118" s="54"/>
      <c r="Q118" s="216"/>
      <c r="R118" s="55"/>
      <c r="S118" s="262"/>
      <c r="U118" s="83"/>
      <c r="Z118" s="227"/>
    </row>
    <row r="119" spans="1:26" ht="15" customHeight="1">
      <c r="A119" s="39">
        <v>1</v>
      </c>
      <c r="B119" s="116" t="s">
        <v>79</v>
      </c>
      <c r="C119" s="150" t="s">
        <v>961</v>
      </c>
      <c r="D119" s="134" t="s">
        <v>80</v>
      </c>
      <c r="E119" s="135">
        <v>30</v>
      </c>
      <c r="F119" s="486" t="s">
        <v>729</v>
      </c>
      <c r="G119" s="486">
        <v>28</v>
      </c>
      <c r="H119" s="74">
        <v>160</v>
      </c>
      <c r="I119" s="74">
        <v>60</v>
      </c>
      <c r="J119" s="501">
        <f>SUM(T119:T120)</f>
        <v>60420.6</v>
      </c>
      <c r="K119" s="64">
        <f>POWER(I119,0.425)*POWER(H119,0.725)*0.007184</f>
        <v>1.6220625314357542</v>
      </c>
      <c r="L119" s="150" t="s">
        <v>943</v>
      </c>
      <c r="M119" s="58">
        <f>E119*K$119</f>
        <v>48.66187594307262</v>
      </c>
      <c r="N119" s="136" t="s">
        <v>232</v>
      </c>
      <c r="O119" s="219">
        <v>3</v>
      </c>
      <c r="P119" s="136" t="s">
        <v>235</v>
      </c>
      <c r="Q119" s="219">
        <v>0</v>
      </c>
      <c r="R119" s="136"/>
      <c r="S119" s="265"/>
      <c r="T119" s="18">
        <f>O119*V119+Q119*X119+S119*Z119</f>
        <v>59511</v>
      </c>
      <c r="U119" s="83">
        <v>20</v>
      </c>
      <c r="V119" s="13">
        <v>19837</v>
      </c>
      <c r="W119" s="14">
        <v>80</v>
      </c>
      <c r="X119" s="14">
        <v>68136</v>
      </c>
      <c r="Z119" s="227"/>
    </row>
    <row r="120" spans="1:26" ht="27.75" customHeight="1" thickBot="1">
      <c r="A120" s="43"/>
      <c r="B120" s="44"/>
      <c r="C120" s="502" t="s">
        <v>199</v>
      </c>
      <c r="D120" s="539" t="s">
        <v>838</v>
      </c>
      <c r="E120" s="138">
        <v>313.4</v>
      </c>
      <c r="F120" s="484" t="s">
        <v>722</v>
      </c>
      <c r="G120" s="484"/>
      <c r="H120" s="139"/>
      <c r="I120" s="139"/>
      <c r="J120" s="283"/>
      <c r="K120" s="152"/>
      <c r="L120" s="502" t="s">
        <v>962</v>
      </c>
      <c r="M120" s="152">
        <f>$E$120</f>
        <v>313.4</v>
      </c>
      <c r="N120" s="194"/>
      <c r="O120" s="218"/>
      <c r="P120" s="194"/>
      <c r="Q120" s="218"/>
      <c r="R120" s="194"/>
      <c r="S120" s="264"/>
      <c r="T120" s="84">
        <f>ROUNDUP(M120/U120,0)*V120</f>
        <v>909.6</v>
      </c>
      <c r="U120" s="83">
        <v>156.7</v>
      </c>
      <c r="V120" s="24">
        <v>454.8</v>
      </c>
      <c r="Z120" s="227"/>
    </row>
    <row r="121" spans="1:26" ht="15" customHeight="1">
      <c r="A121" s="39">
        <v>2</v>
      </c>
      <c r="B121" s="40" t="s">
        <v>114</v>
      </c>
      <c r="C121" s="41" t="s">
        <v>963</v>
      </c>
      <c r="D121" s="32" t="s">
        <v>33</v>
      </c>
      <c r="E121" s="108">
        <v>75</v>
      </c>
      <c r="F121" s="481"/>
      <c r="G121" s="481"/>
      <c r="H121" s="74">
        <v>160</v>
      </c>
      <c r="I121" s="74">
        <v>60</v>
      </c>
      <c r="J121" s="281">
        <f>SUM(T121:T122)</f>
        <v>107892</v>
      </c>
      <c r="K121" s="64">
        <f>POWER(I121,0.425)*POWER(H121,0.725)*0.007184</f>
        <v>1.6220625314357542</v>
      </c>
      <c r="L121" s="41" t="s">
        <v>943</v>
      </c>
      <c r="M121" s="58">
        <f>E121*K$121</f>
        <v>121.65468985768156</v>
      </c>
      <c r="N121" s="145" t="s">
        <v>232</v>
      </c>
      <c r="O121" s="212">
        <v>2</v>
      </c>
      <c r="P121" s="145" t="s">
        <v>235</v>
      </c>
      <c r="Q121" s="212">
        <v>1</v>
      </c>
      <c r="R121" s="145"/>
      <c r="S121" s="273"/>
      <c r="T121" s="18">
        <f>O121*V121+Q121*X121+S121*Z121</f>
        <v>107810</v>
      </c>
      <c r="U121" s="83">
        <v>20</v>
      </c>
      <c r="V121" s="13">
        <v>19837</v>
      </c>
      <c r="W121" s="14">
        <v>80</v>
      </c>
      <c r="X121" s="14">
        <v>68136</v>
      </c>
      <c r="Z121" s="227"/>
    </row>
    <row r="122" spans="1:26" ht="15" customHeight="1" thickBot="1">
      <c r="A122" s="43"/>
      <c r="B122" s="44"/>
      <c r="C122" s="45" t="s">
        <v>212</v>
      </c>
      <c r="D122" s="38" t="s">
        <v>213</v>
      </c>
      <c r="E122" s="112">
        <v>10</v>
      </c>
      <c r="F122" s="484" t="s">
        <v>722</v>
      </c>
      <c r="G122" s="484"/>
      <c r="H122" s="154"/>
      <c r="I122" s="154"/>
      <c r="J122" s="283"/>
      <c r="K122" s="66"/>
      <c r="L122" s="45" t="s">
        <v>964</v>
      </c>
      <c r="M122" s="171">
        <f>$E$122</f>
        <v>10</v>
      </c>
      <c r="N122" s="198"/>
      <c r="O122" s="210"/>
      <c r="P122" s="198"/>
      <c r="Q122" s="210"/>
      <c r="R122" s="198"/>
      <c r="S122" s="271"/>
      <c r="T122" s="84">
        <f>ROUNDUP(M122/U122,0)*V122</f>
        <v>82</v>
      </c>
      <c r="U122" s="83">
        <v>1</v>
      </c>
      <c r="V122" s="167">
        <v>8.2</v>
      </c>
      <c r="Z122" s="227"/>
    </row>
    <row r="123" spans="1:26" ht="15" customHeight="1" thickBot="1">
      <c r="A123" s="43"/>
      <c r="B123" s="44"/>
      <c r="C123" s="45"/>
      <c r="D123" s="38"/>
      <c r="E123" s="112"/>
      <c r="F123" s="484"/>
      <c r="G123" s="484"/>
      <c r="H123" s="154"/>
      <c r="I123" s="154"/>
      <c r="J123" s="283"/>
      <c r="K123" s="66"/>
      <c r="L123" s="45"/>
      <c r="M123" s="171"/>
      <c r="N123" s="198"/>
      <c r="O123" s="210"/>
      <c r="P123" s="198"/>
      <c r="Q123" s="210"/>
      <c r="R123" s="198"/>
      <c r="S123" s="271"/>
      <c r="T123" s="84"/>
      <c r="U123" s="83"/>
      <c r="V123" s="167"/>
      <c r="Z123" s="227"/>
    </row>
    <row r="124" spans="1:26" ht="15" customHeight="1" thickBot="1">
      <c r="A124" s="728" t="s">
        <v>826</v>
      </c>
      <c r="B124" s="729"/>
      <c r="C124" s="45"/>
      <c r="D124" s="38"/>
      <c r="E124" s="112"/>
      <c r="F124" s="484"/>
      <c r="G124" s="484"/>
      <c r="H124" s="154"/>
      <c r="I124" s="154"/>
      <c r="J124" s="283"/>
      <c r="K124" s="66"/>
      <c r="L124" s="45"/>
      <c r="M124" s="171"/>
      <c r="N124" s="198"/>
      <c r="O124" s="210"/>
      <c r="P124" s="198"/>
      <c r="Q124" s="210"/>
      <c r="R124" s="198"/>
      <c r="S124" s="271"/>
      <c r="T124" s="84"/>
      <c r="U124" s="83"/>
      <c r="V124" s="167"/>
      <c r="Z124" s="227"/>
    </row>
    <row r="125" spans="1:26" ht="15" customHeight="1" thickBot="1">
      <c r="A125" s="9">
        <v>1</v>
      </c>
      <c r="B125" s="124" t="s">
        <v>81</v>
      </c>
      <c r="C125" s="153" t="s">
        <v>200</v>
      </c>
      <c r="D125" s="142" t="s">
        <v>22</v>
      </c>
      <c r="E125" s="143">
        <v>40</v>
      </c>
      <c r="F125" s="488"/>
      <c r="G125" s="488"/>
      <c r="H125" s="164">
        <v>160</v>
      </c>
      <c r="I125" s="164">
        <v>60</v>
      </c>
      <c r="J125" s="289">
        <f>SUM(T125)</f>
        <v>16533</v>
      </c>
      <c r="K125" s="100">
        <f>POWER(I125,0.425)*POWER(H125,0.725)*0.007184</f>
        <v>1.6220625314357542</v>
      </c>
      <c r="L125" s="153" t="s">
        <v>965</v>
      </c>
      <c r="M125" s="169">
        <f>E125*K$125</f>
        <v>64.88250125743016</v>
      </c>
      <c r="N125" s="195"/>
      <c r="O125" s="220"/>
      <c r="P125" s="195"/>
      <c r="Q125" s="220"/>
      <c r="R125" s="195"/>
      <c r="S125" s="267"/>
      <c r="T125" s="84">
        <f>ROUNDUP(M125/U125,0)*V125</f>
        <v>16533</v>
      </c>
      <c r="U125" s="83">
        <v>2</v>
      </c>
      <c r="V125" s="24">
        <v>501</v>
      </c>
      <c r="Z125" s="227"/>
    </row>
    <row r="126" spans="1:26" s="23" customFormat="1" ht="21" customHeight="1" thickBot="1">
      <c r="A126" s="155">
        <v>2</v>
      </c>
      <c r="B126" s="156" t="s">
        <v>214</v>
      </c>
      <c r="C126" s="149" t="s">
        <v>215</v>
      </c>
      <c r="D126" s="160" t="s">
        <v>216</v>
      </c>
      <c r="E126" s="158">
        <v>60</v>
      </c>
      <c r="F126" s="488" t="s">
        <v>722</v>
      </c>
      <c r="G126" s="488"/>
      <c r="H126" s="164">
        <v>160</v>
      </c>
      <c r="I126" s="164">
        <v>60</v>
      </c>
      <c r="J126" s="289">
        <f>SUM(T126)</f>
        <v>36396</v>
      </c>
      <c r="K126" s="100">
        <f>POWER(I126,0.425)*POWER(H126,0.725)*0.007184</f>
        <v>1.6220625314357542</v>
      </c>
      <c r="L126" s="149" t="s">
        <v>947</v>
      </c>
      <c r="M126" s="173">
        <f>E126</f>
        <v>60</v>
      </c>
      <c r="N126" s="199"/>
      <c r="O126" s="222"/>
      <c r="P126" s="199"/>
      <c r="Q126" s="222"/>
      <c r="R126" s="199"/>
      <c r="S126" s="274"/>
      <c r="T126" s="84">
        <f>ROUNDUP(M126/U126,0)*V126</f>
        <v>36396</v>
      </c>
      <c r="U126" s="230">
        <v>10</v>
      </c>
      <c r="V126" s="24">
        <v>6066</v>
      </c>
      <c r="Z126" s="229"/>
    </row>
    <row r="127" spans="1:26" ht="21" customHeight="1" thickBot="1">
      <c r="A127" s="9">
        <v>3</v>
      </c>
      <c r="B127" s="123" t="s">
        <v>217</v>
      </c>
      <c r="C127" s="141" t="s">
        <v>218</v>
      </c>
      <c r="D127" s="161" t="s">
        <v>219</v>
      </c>
      <c r="E127" s="125">
        <v>81</v>
      </c>
      <c r="F127" s="488" t="s">
        <v>722</v>
      </c>
      <c r="G127" s="488"/>
      <c r="H127" s="164">
        <v>160</v>
      </c>
      <c r="I127" s="164">
        <v>60</v>
      </c>
      <c r="J127" s="289">
        <f>SUM(T127)</f>
        <v>19643.5</v>
      </c>
      <c r="K127" s="100">
        <f>POWER(I127,0.425)*POWER(H127,0.725)*0.007184</f>
        <v>1.6220625314357542</v>
      </c>
      <c r="L127" s="141"/>
      <c r="M127" s="162">
        <f>E127</f>
        <v>81</v>
      </c>
      <c r="N127" s="199"/>
      <c r="O127" s="222"/>
      <c r="P127" s="199"/>
      <c r="Q127" s="222"/>
      <c r="R127" s="199"/>
      <c r="S127" s="274"/>
      <c r="T127" s="84">
        <f>ROUNDUP(M127/U127,0)*V127</f>
        <v>19643.5</v>
      </c>
      <c r="U127" s="83">
        <v>81</v>
      </c>
      <c r="V127" s="18">
        <v>19643.5</v>
      </c>
      <c r="Z127" s="227"/>
    </row>
    <row r="128" spans="1:26" ht="21" customHeight="1" thickBot="1">
      <c r="A128" s="9">
        <v>4</v>
      </c>
      <c r="B128" s="123" t="s">
        <v>220</v>
      </c>
      <c r="C128" s="141" t="s">
        <v>221</v>
      </c>
      <c r="D128" s="161" t="s">
        <v>22</v>
      </c>
      <c r="E128" s="125">
        <v>40</v>
      </c>
      <c r="F128" s="488" t="s">
        <v>722</v>
      </c>
      <c r="G128" s="488"/>
      <c r="H128" s="164">
        <v>160</v>
      </c>
      <c r="I128" s="164">
        <v>60</v>
      </c>
      <c r="J128" s="289">
        <f>SUM(T128)</f>
        <v>10573.1</v>
      </c>
      <c r="K128" s="100">
        <f>POWER(I128,0.425)*POWER(H128,0.725)*0.007184</f>
        <v>1.6220625314357542</v>
      </c>
      <c r="L128" s="141"/>
      <c r="M128" s="162">
        <f>E128</f>
        <v>40</v>
      </c>
      <c r="N128" s="199"/>
      <c r="O128" s="222"/>
      <c r="P128" s="199"/>
      <c r="Q128" s="222"/>
      <c r="R128" s="199"/>
      <c r="S128" s="274"/>
      <c r="T128" s="84">
        <f>ROUNDUP(M128/U128,0)*V128</f>
        <v>10573.1</v>
      </c>
      <c r="U128" s="83">
        <v>40</v>
      </c>
      <c r="V128" s="18">
        <v>10573.1</v>
      </c>
      <c r="Z128" s="227"/>
    </row>
    <row r="129" spans="1:26" ht="15" customHeight="1" thickBot="1">
      <c r="A129" s="9"/>
      <c r="B129" s="124"/>
      <c r="C129" s="153"/>
      <c r="D129" s="142"/>
      <c r="E129" s="143"/>
      <c r="F129" s="488"/>
      <c r="G129" s="488"/>
      <c r="H129" s="164"/>
      <c r="I129" s="164"/>
      <c r="J129" s="289"/>
      <c r="K129" s="100"/>
      <c r="L129" s="153"/>
      <c r="M129" s="169"/>
      <c r="N129" s="195"/>
      <c r="O129" s="220"/>
      <c r="P129" s="195"/>
      <c r="Q129" s="220"/>
      <c r="R129" s="195"/>
      <c r="S129" s="267"/>
      <c r="T129" s="13"/>
      <c r="U129" s="83"/>
      <c r="V129" s="24"/>
      <c r="Z129" s="227"/>
    </row>
    <row r="130" spans="1:26" ht="15" customHeight="1" thickBot="1">
      <c r="A130" s="730" t="s">
        <v>824</v>
      </c>
      <c r="B130" s="727"/>
      <c r="C130" s="153"/>
      <c r="D130" s="142"/>
      <c r="E130" s="143"/>
      <c r="F130" s="488"/>
      <c r="G130" s="488"/>
      <c r="H130" s="164"/>
      <c r="I130" s="164"/>
      <c r="J130" s="289"/>
      <c r="K130" s="100"/>
      <c r="L130" s="153"/>
      <c r="M130" s="169"/>
      <c r="N130" s="195"/>
      <c r="O130" s="220"/>
      <c r="P130" s="195"/>
      <c r="Q130" s="220"/>
      <c r="R130" s="195"/>
      <c r="S130" s="267"/>
      <c r="T130" s="13"/>
      <c r="U130" s="83"/>
      <c r="V130" s="24"/>
      <c r="Z130" s="227"/>
    </row>
    <row r="131" spans="1:26" ht="15" customHeight="1" thickBot="1">
      <c r="A131" s="9">
        <v>1</v>
      </c>
      <c r="B131" s="124" t="s">
        <v>82</v>
      </c>
      <c r="C131" s="123" t="s">
        <v>23</v>
      </c>
      <c r="D131" s="124" t="s">
        <v>83</v>
      </c>
      <c r="E131" s="125">
        <v>40</v>
      </c>
      <c r="F131" s="483"/>
      <c r="G131" s="483">
        <v>7</v>
      </c>
      <c r="H131" s="164">
        <v>160</v>
      </c>
      <c r="I131" s="164">
        <v>60</v>
      </c>
      <c r="J131" s="289">
        <f>SUM(T131)</f>
        <v>24968</v>
      </c>
      <c r="K131" s="100">
        <f>POWER(I131,0.425)*POWER(H131,0.725)*0.007184</f>
        <v>1.6220625314357542</v>
      </c>
      <c r="L131" s="123"/>
      <c r="M131" s="169">
        <f>E131*K$131</f>
        <v>64.88250125743016</v>
      </c>
      <c r="N131" s="126" t="s">
        <v>232</v>
      </c>
      <c r="O131" s="221">
        <v>1</v>
      </c>
      <c r="P131" s="126" t="s">
        <v>227</v>
      </c>
      <c r="Q131" s="221">
        <v>1</v>
      </c>
      <c r="R131" s="126"/>
      <c r="S131" s="257"/>
      <c r="T131" s="18">
        <f>O131*V131+Q131*X131+S131*Z131</f>
        <v>24968</v>
      </c>
      <c r="U131" s="83">
        <v>20</v>
      </c>
      <c r="V131" s="18">
        <v>7733</v>
      </c>
      <c r="W131" s="14">
        <v>50</v>
      </c>
      <c r="X131" s="14">
        <v>17235</v>
      </c>
      <c r="Z131" s="227"/>
    </row>
    <row r="132" spans="1:26" ht="15" customHeight="1">
      <c r="A132" s="39">
        <v>2</v>
      </c>
      <c r="B132" s="40" t="s">
        <v>900</v>
      </c>
      <c r="C132" s="116" t="s">
        <v>966</v>
      </c>
      <c r="D132" s="40" t="s">
        <v>76</v>
      </c>
      <c r="E132" s="108">
        <v>1000</v>
      </c>
      <c r="F132" s="481" t="s">
        <v>728</v>
      </c>
      <c r="G132" s="481">
        <v>28</v>
      </c>
      <c r="H132" s="74">
        <v>160</v>
      </c>
      <c r="I132" s="74">
        <v>60</v>
      </c>
      <c r="J132" s="281">
        <f>SUM(T132:T133)</f>
        <v>80005</v>
      </c>
      <c r="K132" s="64">
        <f>POWER(I132,0.425)*POWER(H132,0.725)*0.007184</f>
        <v>1.6220625314357542</v>
      </c>
      <c r="L132" s="116" t="s">
        <v>944</v>
      </c>
      <c r="M132" s="58">
        <f>E132*K$132</f>
        <v>1622.0625314357542</v>
      </c>
      <c r="N132" s="117" t="s">
        <v>237</v>
      </c>
      <c r="O132" s="212">
        <v>3</v>
      </c>
      <c r="P132" s="117" t="s">
        <v>238</v>
      </c>
      <c r="Q132" s="212">
        <v>1</v>
      </c>
      <c r="R132" s="117"/>
      <c r="S132" s="178"/>
      <c r="T132" s="18">
        <f>O132*V132+Q132*X132+S132*Z132</f>
        <v>41771</v>
      </c>
      <c r="U132" s="83">
        <v>200</v>
      </c>
      <c r="V132" s="18">
        <v>5450</v>
      </c>
      <c r="W132" s="14">
        <v>1000</v>
      </c>
      <c r="X132" s="14">
        <v>25421</v>
      </c>
      <c r="Z132" s="227"/>
    </row>
    <row r="133" spans="1:26" ht="15" customHeight="1" thickBot="1">
      <c r="A133" s="43"/>
      <c r="B133" s="44"/>
      <c r="C133" s="119" t="s">
        <v>58</v>
      </c>
      <c r="D133" s="44" t="s">
        <v>743</v>
      </c>
      <c r="E133" s="138">
        <v>500</v>
      </c>
      <c r="F133" s="484" t="s">
        <v>722</v>
      </c>
      <c r="G133" s="484"/>
      <c r="H133" s="139"/>
      <c r="I133" s="139"/>
      <c r="J133" s="283"/>
      <c r="K133" s="66"/>
      <c r="L133" s="119" t="s">
        <v>950</v>
      </c>
      <c r="M133" s="152">
        <f>$E$92</f>
        <v>500</v>
      </c>
      <c r="N133" s="121" t="s">
        <v>227</v>
      </c>
      <c r="O133" s="211">
        <v>1</v>
      </c>
      <c r="P133" s="121" t="s">
        <v>228</v>
      </c>
      <c r="Q133" s="211">
        <v>3</v>
      </c>
      <c r="R133" s="121"/>
      <c r="S133" s="179"/>
      <c r="T133" s="18">
        <f>O133*V133+Q133*X133+S133*Z133</f>
        <v>38234</v>
      </c>
      <c r="U133" s="83">
        <v>50</v>
      </c>
      <c r="V133" s="18">
        <v>4592</v>
      </c>
      <c r="W133" s="14">
        <v>150</v>
      </c>
      <c r="X133" s="14">
        <v>11214</v>
      </c>
      <c r="Z133" s="227"/>
    </row>
    <row r="134" spans="1:26" ht="15" customHeight="1">
      <c r="A134" s="39">
        <v>3</v>
      </c>
      <c r="B134" s="40" t="s">
        <v>902</v>
      </c>
      <c r="C134" s="116" t="s">
        <v>967</v>
      </c>
      <c r="D134" s="40" t="s">
        <v>84</v>
      </c>
      <c r="E134" s="108">
        <v>100</v>
      </c>
      <c r="F134" s="503" t="s">
        <v>736</v>
      </c>
      <c r="G134" s="481">
        <v>21</v>
      </c>
      <c r="H134" s="74">
        <v>160</v>
      </c>
      <c r="I134" s="74">
        <v>60</v>
      </c>
      <c r="J134" s="281">
        <f>SUM(T134:T135)</f>
        <v>52656</v>
      </c>
      <c r="K134" s="64">
        <f>POWER(I134,0.425)*POWER(H134,0.725)*0.007184</f>
        <v>1.6220625314357542</v>
      </c>
      <c r="L134" s="116" t="s">
        <v>956</v>
      </c>
      <c r="M134" s="58">
        <f>E134*K$134</f>
        <v>162.20625314357542</v>
      </c>
      <c r="N134" s="189"/>
      <c r="O134" s="209"/>
      <c r="P134" s="189"/>
      <c r="Q134" s="209"/>
      <c r="R134" s="189"/>
      <c r="S134" s="256"/>
      <c r="T134" s="84">
        <f>ROUNDUP(M134/U134,0)*V134</f>
        <v>14422</v>
      </c>
      <c r="U134" s="83">
        <v>100</v>
      </c>
      <c r="V134" s="168">
        <v>7211</v>
      </c>
      <c r="Z134" s="227"/>
    </row>
    <row r="135" spans="1:26" ht="15" customHeight="1" thickBot="1">
      <c r="A135" s="43"/>
      <c r="B135" s="44"/>
      <c r="C135" s="119" t="s">
        <v>58</v>
      </c>
      <c r="D135" s="44" t="s">
        <v>201</v>
      </c>
      <c r="E135" s="138">
        <v>500</v>
      </c>
      <c r="F135" s="484" t="s">
        <v>722</v>
      </c>
      <c r="G135" s="484"/>
      <c r="H135" s="139"/>
      <c r="I135" s="139"/>
      <c r="J135" s="283"/>
      <c r="K135" s="66"/>
      <c r="L135" s="119" t="s">
        <v>950</v>
      </c>
      <c r="M135" s="152">
        <f>$E$92</f>
        <v>500</v>
      </c>
      <c r="N135" s="121" t="s">
        <v>227</v>
      </c>
      <c r="O135" s="211">
        <v>1</v>
      </c>
      <c r="P135" s="121" t="s">
        <v>228</v>
      </c>
      <c r="Q135" s="211">
        <v>3</v>
      </c>
      <c r="R135" s="121"/>
      <c r="S135" s="179"/>
      <c r="T135" s="18">
        <f>O135*V135+Q135*X135+S135*Z135</f>
        <v>38234</v>
      </c>
      <c r="U135" s="83">
        <v>50</v>
      </c>
      <c r="V135" s="18">
        <v>4592</v>
      </c>
      <c r="W135" s="14">
        <v>150</v>
      </c>
      <c r="X135" s="14">
        <v>11214</v>
      </c>
      <c r="Z135" s="227"/>
    </row>
    <row r="136" spans="1:26" ht="15" customHeight="1">
      <c r="A136" s="39">
        <v>4</v>
      </c>
      <c r="B136" s="40" t="s">
        <v>903</v>
      </c>
      <c r="C136" s="116" t="s">
        <v>968</v>
      </c>
      <c r="D136" s="40" t="s">
        <v>85</v>
      </c>
      <c r="E136" s="108">
        <v>60</v>
      </c>
      <c r="F136" s="481"/>
      <c r="G136" s="481"/>
      <c r="H136" s="74">
        <v>160</v>
      </c>
      <c r="I136" s="74">
        <v>60</v>
      </c>
      <c r="J136" s="281">
        <f>SUM(T136:T137)</f>
        <v>54366</v>
      </c>
      <c r="K136" s="64">
        <f>POWER(I136,0.425)*POWER(H136,0.725)*0.007184</f>
        <v>1.6220625314357542</v>
      </c>
      <c r="L136" s="116" t="s">
        <v>937</v>
      </c>
      <c r="M136" s="58">
        <f>E136*K$136</f>
        <v>97.32375188614525</v>
      </c>
      <c r="N136" s="189"/>
      <c r="O136" s="209"/>
      <c r="P136" s="189"/>
      <c r="Q136" s="209"/>
      <c r="R136" s="189"/>
      <c r="S136" s="256"/>
      <c r="T136" s="84">
        <f>ROUNDUP(M136/U136,0)*V136</f>
        <v>24504</v>
      </c>
      <c r="U136" s="83">
        <v>40</v>
      </c>
      <c r="V136" s="18">
        <v>8168</v>
      </c>
      <c r="Z136" s="227"/>
    </row>
    <row r="137" spans="1:26" ht="15" customHeight="1" thickBot="1">
      <c r="A137" s="43"/>
      <c r="B137" s="44"/>
      <c r="C137" s="119" t="s">
        <v>969</v>
      </c>
      <c r="D137" s="44" t="s">
        <v>85</v>
      </c>
      <c r="E137" s="112">
        <v>60</v>
      </c>
      <c r="F137" s="482"/>
      <c r="G137" s="482"/>
      <c r="H137" s="120"/>
      <c r="I137" s="120"/>
      <c r="J137" s="282"/>
      <c r="K137" s="66"/>
      <c r="L137" s="119" t="s">
        <v>939</v>
      </c>
      <c r="M137" s="60">
        <f>E137*K$136</f>
        <v>97.32375188614525</v>
      </c>
      <c r="N137" s="121" t="s">
        <v>234</v>
      </c>
      <c r="O137" s="211">
        <v>0</v>
      </c>
      <c r="P137" s="121" t="s">
        <v>233</v>
      </c>
      <c r="Q137" s="211">
        <v>0</v>
      </c>
      <c r="R137" s="140" t="s">
        <v>227</v>
      </c>
      <c r="S137" s="179">
        <v>2</v>
      </c>
      <c r="T137" s="18">
        <f>O137*V137+Q137*X137+S137*Z137</f>
        <v>29862</v>
      </c>
      <c r="U137" s="83">
        <v>10</v>
      </c>
      <c r="V137" s="18">
        <v>3465</v>
      </c>
      <c r="W137" s="14">
        <v>25</v>
      </c>
      <c r="X137" s="14">
        <v>8494</v>
      </c>
      <c r="Y137" s="14">
        <v>50</v>
      </c>
      <c r="Z137" s="227">
        <v>14931</v>
      </c>
    </row>
    <row r="138" spans="1:26" ht="15" customHeight="1">
      <c r="A138" s="39">
        <v>5</v>
      </c>
      <c r="B138" s="40" t="s">
        <v>904</v>
      </c>
      <c r="C138" s="116" t="s">
        <v>967</v>
      </c>
      <c r="D138" s="40" t="s">
        <v>86</v>
      </c>
      <c r="E138" s="108">
        <v>60</v>
      </c>
      <c r="F138" s="481"/>
      <c r="G138" s="481"/>
      <c r="H138" s="74">
        <v>160</v>
      </c>
      <c r="I138" s="74">
        <v>60</v>
      </c>
      <c r="J138" s="281">
        <f>SUM(T138:T139)</f>
        <v>66325</v>
      </c>
      <c r="K138" s="64">
        <f>POWER(I138,0.425)*POWER(H138,0.725)*0.007184</f>
        <v>1.6220625314357542</v>
      </c>
      <c r="L138" s="116" t="s">
        <v>956</v>
      </c>
      <c r="M138" s="58">
        <f>E138*K$138</f>
        <v>97.32375188614525</v>
      </c>
      <c r="N138" s="189"/>
      <c r="O138" s="209"/>
      <c r="P138" s="189"/>
      <c r="Q138" s="209"/>
      <c r="R138" s="189"/>
      <c r="S138" s="256"/>
      <c r="T138" s="84">
        <f>ROUNDUP(M138/U138,0)*V138</f>
        <v>24504</v>
      </c>
      <c r="U138" s="83">
        <v>40</v>
      </c>
      <c r="V138" s="18">
        <v>8168</v>
      </c>
      <c r="Z138" s="227"/>
    </row>
    <row r="139" spans="1:26" ht="15" customHeight="1" thickBot="1">
      <c r="A139" s="43"/>
      <c r="B139" s="44"/>
      <c r="C139" s="119" t="s">
        <v>969</v>
      </c>
      <c r="D139" s="44" t="s">
        <v>202</v>
      </c>
      <c r="E139" s="112">
        <v>80</v>
      </c>
      <c r="F139" s="482"/>
      <c r="G139" s="482"/>
      <c r="H139" s="120"/>
      <c r="I139" s="120"/>
      <c r="J139" s="282"/>
      <c r="K139" s="66"/>
      <c r="L139" s="119" t="s">
        <v>939</v>
      </c>
      <c r="M139" s="60">
        <f>E139*K$138</f>
        <v>129.76500251486033</v>
      </c>
      <c r="N139" s="121" t="s">
        <v>234</v>
      </c>
      <c r="O139" s="211">
        <v>1</v>
      </c>
      <c r="P139" s="121" t="s">
        <v>233</v>
      </c>
      <c r="Q139" s="211">
        <v>1</v>
      </c>
      <c r="R139" s="140" t="s">
        <v>227</v>
      </c>
      <c r="S139" s="179">
        <v>2</v>
      </c>
      <c r="T139" s="18">
        <f>O139*V139+Q139*X139+S139*Z139</f>
        <v>41821</v>
      </c>
      <c r="U139" s="83">
        <v>10</v>
      </c>
      <c r="V139" s="18">
        <v>3465</v>
      </c>
      <c r="W139" s="14">
        <v>25</v>
      </c>
      <c r="X139" s="14">
        <v>8494</v>
      </c>
      <c r="Y139" s="14">
        <v>50</v>
      </c>
      <c r="Z139" s="227">
        <v>14931</v>
      </c>
    </row>
    <row r="140" spans="1:26" ht="15" customHeight="1" thickBot="1">
      <c r="A140" s="39">
        <v>6</v>
      </c>
      <c r="B140" s="40" t="s">
        <v>87</v>
      </c>
      <c r="C140" s="116" t="s">
        <v>942</v>
      </c>
      <c r="D140" s="40" t="s">
        <v>88</v>
      </c>
      <c r="E140" s="108">
        <v>60</v>
      </c>
      <c r="F140" s="481"/>
      <c r="G140" s="481"/>
      <c r="H140" s="74">
        <v>160</v>
      </c>
      <c r="I140" s="74">
        <v>60</v>
      </c>
      <c r="J140" s="281">
        <f>SUM(T140:T141)</f>
        <v>129794</v>
      </c>
      <c r="K140" s="64">
        <f>POWER(I140,0.425)*POWER(H140,0.725)*0.007184</f>
        <v>1.6220625314357542</v>
      </c>
      <c r="L140" s="116" t="s">
        <v>943</v>
      </c>
      <c r="M140" s="58">
        <f>E140*K$140</f>
        <v>97.32375188614525</v>
      </c>
      <c r="N140" s="126" t="s">
        <v>232</v>
      </c>
      <c r="O140" s="221">
        <v>1</v>
      </c>
      <c r="P140" s="126" t="s">
        <v>235</v>
      </c>
      <c r="Q140" s="212">
        <v>1</v>
      </c>
      <c r="R140" s="117"/>
      <c r="S140" s="178"/>
      <c r="T140" s="18">
        <f>O140*V140+Q140*X140+S140*Z140</f>
        <v>87973</v>
      </c>
      <c r="U140" s="83">
        <v>20</v>
      </c>
      <c r="V140" s="13">
        <v>19837</v>
      </c>
      <c r="W140" s="14">
        <v>80</v>
      </c>
      <c r="X140" s="14">
        <v>68136</v>
      </c>
      <c r="Z140" s="227"/>
    </row>
    <row r="141" spans="1:26" ht="15" customHeight="1" thickBot="1">
      <c r="A141" s="43"/>
      <c r="B141" s="44"/>
      <c r="C141" s="119" t="s">
        <v>969</v>
      </c>
      <c r="D141" s="44" t="s">
        <v>203</v>
      </c>
      <c r="E141" s="112">
        <v>80</v>
      </c>
      <c r="F141" s="482"/>
      <c r="G141" s="482"/>
      <c r="H141" s="120"/>
      <c r="I141" s="120"/>
      <c r="J141" s="282"/>
      <c r="K141" s="66"/>
      <c r="L141" s="119" t="s">
        <v>939</v>
      </c>
      <c r="M141" s="60">
        <f>E141*K$140</f>
        <v>129.76500251486033</v>
      </c>
      <c r="N141" s="121" t="s">
        <v>234</v>
      </c>
      <c r="O141" s="211">
        <v>1</v>
      </c>
      <c r="P141" s="121" t="s">
        <v>233</v>
      </c>
      <c r="Q141" s="211">
        <v>1</v>
      </c>
      <c r="R141" s="140" t="s">
        <v>227</v>
      </c>
      <c r="S141" s="179">
        <v>2</v>
      </c>
      <c r="T141" s="18">
        <f>O141*V141+Q141*X141+S141*Z141</f>
        <v>41821</v>
      </c>
      <c r="U141" s="83">
        <v>10</v>
      </c>
      <c r="V141" s="18">
        <v>3465</v>
      </c>
      <c r="W141" s="14">
        <v>25</v>
      </c>
      <c r="X141" s="14">
        <v>8494</v>
      </c>
      <c r="Y141" s="14">
        <v>50</v>
      </c>
      <c r="Z141" s="227">
        <v>14931</v>
      </c>
    </row>
    <row r="142" spans="1:26" ht="15" customHeight="1">
      <c r="A142" s="39">
        <v>7</v>
      </c>
      <c r="B142" s="40" t="s">
        <v>89</v>
      </c>
      <c r="C142" s="116" t="s">
        <v>967</v>
      </c>
      <c r="D142" s="40" t="s">
        <v>84</v>
      </c>
      <c r="E142" s="108">
        <v>100</v>
      </c>
      <c r="F142" s="481"/>
      <c r="G142" s="481"/>
      <c r="H142" s="74">
        <v>160</v>
      </c>
      <c r="I142" s="74">
        <v>60</v>
      </c>
      <c r="J142" s="281">
        <f>SUM(T142:T143)</f>
        <v>56243</v>
      </c>
      <c r="K142" s="64">
        <f>POWER(I142,0.425)*POWER(H142,0.725)*0.007184</f>
        <v>1.6220625314357542</v>
      </c>
      <c r="L142" s="116" t="s">
        <v>956</v>
      </c>
      <c r="M142" s="58">
        <f>E142*K$142</f>
        <v>162.20625314357542</v>
      </c>
      <c r="N142" s="189"/>
      <c r="O142" s="209"/>
      <c r="P142" s="189"/>
      <c r="Q142" s="209"/>
      <c r="R142" s="189"/>
      <c r="S142" s="256"/>
      <c r="T142" s="84">
        <f>ROUNDUP(M142/U142,0)*V142</f>
        <v>14422</v>
      </c>
      <c r="U142" s="83">
        <v>100</v>
      </c>
      <c r="V142" s="168">
        <v>7211</v>
      </c>
      <c r="Z142" s="227"/>
    </row>
    <row r="143" spans="1:26" ht="15" customHeight="1" thickBot="1">
      <c r="A143" s="43"/>
      <c r="B143" s="44"/>
      <c r="C143" s="119" t="s">
        <v>969</v>
      </c>
      <c r="D143" s="44" t="s">
        <v>204</v>
      </c>
      <c r="E143" s="112">
        <v>80</v>
      </c>
      <c r="F143" s="482"/>
      <c r="G143" s="482"/>
      <c r="H143" s="120"/>
      <c r="I143" s="120"/>
      <c r="J143" s="282"/>
      <c r="K143" s="66"/>
      <c r="L143" s="119" t="s">
        <v>939</v>
      </c>
      <c r="M143" s="60">
        <f>E143*K$142</f>
        <v>129.76500251486033</v>
      </c>
      <c r="N143" s="121" t="s">
        <v>234</v>
      </c>
      <c r="O143" s="211">
        <v>1</v>
      </c>
      <c r="P143" s="121" t="s">
        <v>233</v>
      </c>
      <c r="Q143" s="211">
        <v>1</v>
      </c>
      <c r="R143" s="140" t="s">
        <v>227</v>
      </c>
      <c r="S143" s="179">
        <v>2</v>
      </c>
      <c r="T143" s="18">
        <f>O143*V143+Q143*X143+S143*Z143</f>
        <v>41821</v>
      </c>
      <c r="U143" s="83">
        <v>10</v>
      </c>
      <c r="V143" s="18">
        <v>3465</v>
      </c>
      <c r="W143" s="14">
        <v>25</v>
      </c>
      <c r="X143" s="14">
        <v>8494</v>
      </c>
      <c r="Y143" s="14">
        <v>50</v>
      </c>
      <c r="Z143" s="227">
        <v>14931</v>
      </c>
    </row>
    <row r="144" spans="1:26" ht="15" customHeight="1" thickBot="1">
      <c r="A144" s="9">
        <v>8</v>
      </c>
      <c r="B144" s="124" t="s">
        <v>90</v>
      </c>
      <c r="C144" s="123" t="s">
        <v>968</v>
      </c>
      <c r="D144" s="124" t="s">
        <v>91</v>
      </c>
      <c r="E144" s="125">
        <v>100</v>
      </c>
      <c r="F144" s="483"/>
      <c r="G144" s="483"/>
      <c r="H144" s="164">
        <v>160</v>
      </c>
      <c r="I144" s="164">
        <v>60</v>
      </c>
      <c r="J144" s="280">
        <f>SUM(T144)</f>
        <v>40840</v>
      </c>
      <c r="K144" s="100">
        <f>POWER(I144,0.425)*POWER(H144,0.725)*0.007184</f>
        <v>1.6220625314357542</v>
      </c>
      <c r="L144" s="123" t="s">
        <v>937</v>
      </c>
      <c r="M144" s="169">
        <f>E144*K$144</f>
        <v>162.20625314357542</v>
      </c>
      <c r="N144" s="196"/>
      <c r="O144" s="222"/>
      <c r="P144" s="196"/>
      <c r="Q144" s="222"/>
      <c r="R144" s="196"/>
      <c r="S144" s="268"/>
      <c r="T144" s="84">
        <f>ROUNDUP(M144/U144,0)*V144</f>
        <v>40840</v>
      </c>
      <c r="U144" s="83">
        <v>40</v>
      </c>
      <c r="V144" s="18">
        <v>8168</v>
      </c>
      <c r="Z144" s="227"/>
    </row>
    <row r="145" spans="1:26" ht="15" customHeight="1" thickBot="1">
      <c r="A145" s="9">
        <v>9</v>
      </c>
      <c r="B145" s="124" t="s">
        <v>92</v>
      </c>
      <c r="C145" s="123" t="s">
        <v>966</v>
      </c>
      <c r="D145" s="124" t="s">
        <v>93</v>
      </c>
      <c r="E145" s="125">
        <v>1000</v>
      </c>
      <c r="F145" s="483"/>
      <c r="G145" s="483"/>
      <c r="H145" s="164">
        <v>160</v>
      </c>
      <c r="I145" s="164">
        <v>60</v>
      </c>
      <c r="J145" s="280">
        <f>SUM(T145)</f>
        <v>41771</v>
      </c>
      <c r="K145" s="100">
        <f>POWER(I145,0.425)*POWER(H145,0.725)*0.007184</f>
        <v>1.6220625314357542</v>
      </c>
      <c r="L145" s="123" t="s">
        <v>944</v>
      </c>
      <c r="M145" s="169">
        <f>E145*K$145</f>
        <v>1622.0625314357542</v>
      </c>
      <c r="N145" s="126" t="s">
        <v>237</v>
      </c>
      <c r="O145" s="221">
        <v>3</v>
      </c>
      <c r="P145" s="126" t="s">
        <v>238</v>
      </c>
      <c r="Q145" s="221">
        <v>1</v>
      </c>
      <c r="R145" s="126"/>
      <c r="S145" s="257"/>
      <c r="T145" s="18">
        <f>O145*V145+Q145*X145+S145*Z145</f>
        <v>41771</v>
      </c>
      <c r="U145" s="83">
        <v>200</v>
      </c>
      <c r="V145" s="18">
        <v>5450</v>
      </c>
      <c r="W145" s="14">
        <v>1000</v>
      </c>
      <c r="X145" s="14">
        <v>25421</v>
      </c>
      <c r="Z145" s="227"/>
    </row>
    <row r="146" spans="1:26" ht="15" customHeight="1">
      <c r="A146" s="39">
        <v>10</v>
      </c>
      <c r="B146" s="40" t="s">
        <v>94</v>
      </c>
      <c r="C146" s="116" t="s">
        <v>966</v>
      </c>
      <c r="D146" s="40" t="s">
        <v>93</v>
      </c>
      <c r="E146" s="108">
        <v>1000</v>
      </c>
      <c r="F146" s="481"/>
      <c r="G146" s="481"/>
      <c r="H146" s="74">
        <v>160</v>
      </c>
      <c r="I146" s="74">
        <v>60</v>
      </c>
      <c r="J146" s="281">
        <f>SUM(T146:T147)</f>
        <v>76996</v>
      </c>
      <c r="K146" s="64">
        <f>POWER(I146,0.425)*POWER(H146,0.725)*0.007184</f>
        <v>1.6220625314357542</v>
      </c>
      <c r="L146" s="116" t="s">
        <v>944</v>
      </c>
      <c r="M146" s="58">
        <f>E146*K$146</f>
        <v>1622.0625314357542</v>
      </c>
      <c r="N146" s="117" t="s">
        <v>237</v>
      </c>
      <c r="O146" s="212">
        <v>3</v>
      </c>
      <c r="P146" s="117" t="s">
        <v>238</v>
      </c>
      <c r="Q146" s="212">
        <v>1</v>
      </c>
      <c r="R146" s="117"/>
      <c r="S146" s="178"/>
      <c r="T146" s="18">
        <f>O146*V146+Q146*X146+S146*Z146</f>
        <v>41771</v>
      </c>
      <c r="U146" s="83">
        <v>200</v>
      </c>
      <c r="V146" s="18">
        <v>5450</v>
      </c>
      <c r="W146" s="14">
        <v>1000</v>
      </c>
      <c r="X146" s="14">
        <v>25421</v>
      </c>
      <c r="Z146" s="227"/>
    </row>
    <row r="147" spans="1:26" ht="15" customHeight="1" thickBot="1">
      <c r="A147" s="43"/>
      <c r="B147" s="44"/>
      <c r="C147" s="119" t="s">
        <v>970</v>
      </c>
      <c r="D147" s="44" t="s">
        <v>96</v>
      </c>
      <c r="E147" s="112">
        <v>25</v>
      </c>
      <c r="F147" s="482"/>
      <c r="G147" s="482"/>
      <c r="H147" s="120"/>
      <c r="I147" s="120"/>
      <c r="J147" s="282"/>
      <c r="K147" s="66"/>
      <c r="L147" s="119" t="s">
        <v>946</v>
      </c>
      <c r="M147" s="60">
        <f>E147*K$146</f>
        <v>40.551563285893856</v>
      </c>
      <c r="N147" s="197"/>
      <c r="O147" s="210"/>
      <c r="P147" s="197"/>
      <c r="Q147" s="210"/>
      <c r="R147" s="197"/>
      <c r="S147" s="269"/>
      <c r="T147" s="84">
        <f>ROUNDUP(M147/U147,0)*V147</f>
        <v>35225</v>
      </c>
      <c r="U147" s="83">
        <v>10</v>
      </c>
      <c r="V147" s="18">
        <v>7045</v>
      </c>
      <c r="Z147" s="227"/>
    </row>
    <row r="148" spans="1:26" ht="15" customHeight="1" thickBot="1">
      <c r="A148" s="9">
        <v>11</v>
      </c>
      <c r="B148" s="124" t="s">
        <v>95</v>
      </c>
      <c r="C148" s="123" t="s">
        <v>970</v>
      </c>
      <c r="D148" s="124" t="s">
        <v>96</v>
      </c>
      <c r="E148" s="125">
        <v>25</v>
      </c>
      <c r="F148" s="483"/>
      <c r="G148" s="483"/>
      <c r="H148" s="164">
        <v>160</v>
      </c>
      <c r="I148" s="164">
        <v>60</v>
      </c>
      <c r="J148" s="280">
        <f>SUM(T148)</f>
        <v>35225</v>
      </c>
      <c r="K148" s="100">
        <f>POWER(I148,0.425)*POWER(H148,0.725)*0.007184</f>
        <v>1.6220625314357542</v>
      </c>
      <c r="L148" s="123" t="s">
        <v>946</v>
      </c>
      <c r="M148" s="169">
        <f>E148*K$148</f>
        <v>40.551563285893856</v>
      </c>
      <c r="N148" s="196"/>
      <c r="O148" s="222"/>
      <c r="P148" s="196"/>
      <c r="Q148" s="222"/>
      <c r="R148" s="196"/>
      <c r="S148" s="268"/>
      <c r="T148" s="84">
        <f>ROUNDUP(M148/U148,0)*V148</f>
        <v>35225</v>
      </c>
      <c r="U148" s="83">
        <v>10</v>
      </c>
      <c r="V148" s="18">
        <v>7045</v>
      </c>
      <c r="Z148" s="227"/>
    </row>
    <row r="149" spans="1:26" ht="15" customHeight="1">
      <c r="A149" s="39">
        <v>12</v>
      </c>
      <c r="B149" s="115" t="s">
        <v>164</v>
      </c>
      <c r="C149" s="116" t="s">
        <v>51</v>
      </c>
      <c r="D149" s="40" t="s">
        <v>161</v>
      </c>
      <c r="E149" s="108">
        <v>25</v>
      </c>
      <c r="F149" s="481" t="s">
        <v>731</v>
      </c>
      <c r="G149" s="481">
        <v>21</v>
      </c>
      <c r="H149" s="74">
        <v>160</v>
      </c>
      <c r="I149" s="74">
        <v>60</v>
      </c>
      <c r="J149" s="62">
        <f>SUM(T149:T150)</f>
        <v>77539</v>
      </c>
      <c r="K149" s="64">
        <f>POWER(I149,0.425)*POWER(H149,0.725)*0.007184</f>
        <v>1.6220625314357542</v>
      </c>
      <c r="L149" s="116" t="s">
        <v>946</v>
      </c>
      <c r="M149" s="58">
        <f>E149*K$149</f>
        <v>40.551563285893856</v>
      </c>
      <c r="N149" s="189"/>
      <c r="O149" s="209"/>
      <c r="P149" s="189"/>
      <c r="Q149" s="209"/>
      <c r="R149" s="189"/>
      <c r="S149" s="256"/>
      <c r="T149" s="84">
        <f>ROUNDUP(M149/U149,0)*V149</f>
        <v>35225</v>
      </c>
      <c r="U149" s="83">
        <v>10</v>
      </c>
      <c r="V149" s="13">
        <v>7045</v>
      </c>
      <c r="Z149" s="227"/>
    </row>
    <row r="150" spans="1:26" ht="15" customHeight="1" thickBot="1">
      <c r="A150" s="43"/>
      <c r="B150" s="118"/>
      <c r="C150" s="119" t="s">
        <v>52</v>
      </c>
      <c r="D150" s="44" t="s">
        <v>53</v>
      </c>
      <c r="E150" s="112">
        <v>80</v>
      </c>
      <c r="F150" s="482">
        <v>1</v>
      </c>
      <c r="G150" s="482"/>
      <c r="H150" s="120"/>
      <c r="I150" s="120"/>
      <c r="J150" s="282"/>
      <c r="K150" s="66"/>
      <c r="L150" s="119" t="s">
        <v>939</v>
      </c>
      <c r="M150" s="60">
        <f>E150*K$149</f>
        <v>129.76500251486033</v>
      </c>
      <c r="N150" s="121" t="s">
        <v>234</v>
      </c>
      <c r="O150" s="211">
        <v>1</v>
      </c>
      <c r="P150" s="121" t="s">
        <v>233</v>
      </c>
      <c r="Q150" s="211">
        <v>1</v>
      </c>
      <c r="R150" s="121" t="s">
        <v>247</v>
      </c>
      <c r="S150" s="179">
        <v>2</v>
      </c>
      <c r="T150" s="18">
        <f>O150*V150+Q150*X150+S150*Z150</f>
        <v>42314</v>
      </c>
      <c r="U150" s="83">
        <v>10</v>
      </c>
      <c r="V150" s="18">
        <v>3465</v>
      </c>
      <c r="W150" s="14">
        <v>25</v>
      </c>
      <c r="X150" s="14">
        <v>8583</v>
      </c>
      <c r="Y150" s="14">
        <v>50</v>
      </c>
      <c r="Z150" s="227">
        <v>15133</v>
      </c>
    </row>
    <row r="151" spans="1:26" ht="18.75" customHeight="1" thickBot="1">
      <c r="A151" s="9">
        <v>13</v>
      </c>
      <c r="B151" s="122" t="s">
        <v>12</v>
      </c>
      <c r="C151" s="123" t="s">
        <v>971</v>
      </c>
      <c r="D151" s="124" t="s">
        <v>54</v>
      </c>
      <c r="E151" s="125">
        <v>60</v>
      </c>
      <c r="F151" s="483">
        <v>1</v>
      </c>
      <c r="G151" s="483">
        <v>21</v>
      </c>
      <c r="H151" s="164">
        <v>160</v>
      </c>
      <c r="I151" s="164">
        <v>60</v>
      </c>
      <c r="J151" s="280">
        <f>SUM(T151)</f>
        <v>87973</v>
      </c>
      <c r="K151" s="100">
        <f>POWER(I151,0.425)*POWER(H151,0.725)*0.007184</f>
        <v>1.6220625314357542</v>
      </c>
      <c r="L151" s="123" t="s">
        <v>943</v>
      </c>
      <c r="M151" s="169">
        <f>E151*K$151</f>
        <v>97.32375188614525</v>
      </c>
      <c r="N151" s="126" t="s">
        <v>232</v>
      </c>
      <c r="O151" s="221">
        <v>1</v>
      </c>
      <c r="P151" s="126" t="s">
        <v>235</v>
      </c>
      <c r="Q151" s="221">
        <v>1</v>
      </c>
      <c r="R151" s="126"/>
      <c r="S151" s="257"/>
      <c r="T151" s="87">
        <f>O151*V151+Q151*X151</f>
        <v>87973</v>
      </c>
      <c r="U151" s="83">
        <v>20</v>
      </c>
      <c r="V151" s="13">
        <v>19837</v>
      </c>
      <c r="W151" s="14">
        <v>80</v>
      </c>
      <c r="X151" s="14">
        <v>68136</v>
      </c>
      <c r="Z151" s="227"/>
    </row>
    <row r="152" spans="1:26" ht="15" customHeight="1">
      <c r="A152" s="39">
        <v>14</v>
      </c>
      <c r="B152" s="115" t="s">
        <v>55</v>
      </c>
      <c r="C152" s="116" t="s">
        <v>56</v>
      </c>
      <c r="D152" s="40" t="s">
        <v>57</v>
      </c>
      <c r="E152" s="108">
        <v>200</v>
      </c>
      <c r="F152" s="481">
        <v>1</v>
      </c>
      <c r="G152" s="481">
        <v>28</v>
      </c>
      <c r="H152" s="74">
        <v>160</v>
      </c>
      <c r="I152" s="74">
        <v>60</v>
      </c>
      <c r="J152" s="62">
        <f>SUM(T152:T153)</f>
        <v>144131</v>
      </c>
      <c r="K152" s="64">
        <f>POWER(I152,0.425)*POWER(H152,0.725)*0.007184</f>
        <v>1.6220625314357542</v>
      </c>
      <c r="L152" s="116" t="s">
        <v>938</v>
      </c>
      <c r="M152" s="58">
        <f>E152*K$152</f>
        <v>324.41250628715085</v>
      </c>
      <c r="N152" s="233"/>
      <c r="O152" s="234"/>
      <c r="P152" s="233"/>
      <c r="Q152" s="234"/>
      <c r="R152" s="233"/>
      <c r="S152" s="302"/>
      <c r="T152" s="299">
        <f>ROUNDUP(M152/U152,0)*V152</f>
        <v>105897</v>
      </c>
      <c r="U152" s="83">
        <v>30</v>
      </c>
      <c r="V152" s="13">
        <v>9627</v>
      </c>
      <c r="Z152" s="227"/>
    </row>
    <row r="153" spans="1:26" ht="15" customHeight="1" thickBot="1">
      <c r="A153" s="43"/>
      <c r="B153" s="118"/>
      <c r="C153" s="119" t="s">
        <v>58</v>
      </c>
      <c r="D153" s="44" t="s">
        <v>3</v>
      </c>
      <c r="E153" s="138">
        <v>500</v>
      </c>
      <c r="F153" s="484" t="s">
        <v>722</v>
      </c>
      <c r="G153" s="484"/>
      <c r="H153" s="139"/>
      <c r="I153" s="139"/>
      <c r="J153" s="283"/>
      <c r="K153" s="66"/>
      <c r="L153" s="119" t="s">
        <v>950</v>
      </c>
      <c r="M153" s="152">
        <f>$E$92</f>
        <v>500</v>
      </c>
      <c r="N153" s="121" t="s">
        <v>227</v>
      </c>
      <c r="O153" s="211">
        <v>1</v>
      </c>
      <c r="P153" s="121" t="s">
        <v>228</v>
      </c>
      <c r="Q153" s="211">
        <v>3</v>
      </c>
      <c r="R153" s="121"/>
      <c r="S153" s="303"/>
      <c r="T153" s="304">
        <f>O153*V153+Q153*X153+S153*Z153</f>
        <v>38234</v>
      </c>
      <c r="U153" s="83">
        <v>50</v>
      </c>
      <c r="V153" s="18">
        <v>4592</v>
      </c>
      <c r="W153" s="14">
        <v>150</v>
      </c>
      <c r="X153" s="14">
        <v>11214</v>
      </c>
      <c r="Z153" s="227"/>
    </row>
    <row r="154" spans="1:26" ht="15" customHeight="1">
      <c r="A154" s="39">
        <v>15</v>
      </c>
      <c r="B154" s="115" t="s">
        <v>59</v>
      </c>
      <c r="C154" s="116" t="s">
        <v>52</v>
      </c>
      <c r="D154" s="40" t="s">
        <v>53</v>
      </c>
      <c r="E154" s="108">
        <v>80</v>
      </c>
      <c r="F154" s="481">
        <v>1</v>
      </c>
      <c r="G154" s="481">
        <v>21</v>
      </c>
      <c r="H154" s="74">
        <v>160</v>
      </c>
      <c r="I154" s="74">
        <v>60</v>
      </c>
      <c r="J154" s="281">
        <f>SUM(T154:T155)</f>
        <v>89535</v>
      </c>
      <c r="K154" s="64">
        <f>POWER(I154,0.425)*POWER(H154,0.725)*0.007184</f>
        <v>1.6220625314357542</v>
      </c>
      <c r="L154" s="116" t="s">
        <v>939</v>
      </c>
      <c r="M154" s="58">
        <f>E154*K$154</f>
        <v>129.76500251486033</v>
      </c>
      <c r="N154" s="117" t="s">
        <v>234</v>
      </c>
      <c r="O154" s="212">
        <v>1</v>
      </c>
      <c r="P154" s="117" t="s">
        <v>233</v>
      </c>
      <c r="Q154" s="212">
        <v>1</v>
      </c>
      <c r="R154" s="117" t="s">
        <v>247</v>
      </c>
      <c r="S154" s="305">
        <v>2</v>
      </c>
      <c r="T154" s="306">
        <f>O154*V154+Q154*X154+S154*Z154</f>
        <v>42314</v>
      </c>
      <c r="U154" s="83">
        <v>10</v>
      </c>
      <c r="V154" s="18">
        <v>3465</v>
      </c>
      <c r="W154" s="14">
        <v>25</v>
      </c>
      <c r="X154" s="14">
        <v>8583</v>
      </c>
      <c r="Y154" s="14">
        <v>50</v>
      </c>
      <c r="Z154" s="227">
        <v>15133</v>
      </c>
    </row>
    <row r="155" spans="1:26" ht="15" customHeight="1" thickBot="1">
      <c r="A155" s="43"/>
      <c r="B155" s="118"/>
      <c r="C155" s="119" t="s">
        <v>60</v>
      </c>
      <c r="D155" s="44" t="s">
        <v>61</v>
      </c>
      <c r="E155" s="112">
        <v>1000</v>
      </c>
      <c r="F155" s="482" t="s">
        <v>731</v>
      </c>
      <c r="G155" s="482"/>
      <c r="H155" s="120"/>
      <c r="I155" s="120"/>
      <c r="J155" s="282"/>
      <c r="K155" s="66"/>
      <c r="L155" s="119" t="s">
        <v>944</v>
      </c>
      <c r="M155" s="60">
        <f>E155*K$154</f>
        <v>1622.0625314357542</v>
      </c>
      <c r="N155" s="121" t="s">
        <v>237</v>
      </c>
      <c r="O155" s="211">
        <v>4</v>
      </c>
      <c r="P155" s="121" t="s">
        <v>238</v>
      </c>
      <c r="Q155" s="211">
        <v>1</v>
      </c>
      <c r="R155" s="121"/>
      <c r="S155" s="303"/>
      <c r="T155" s="304">
        <f>O155*V155+Q155*X155+S155*Z155</f>
        <v>47221</v>
      </c>
      <c r="U155" s="83">
        <v>200</v>
      </c>
      <c r="V155" s="18">
        <v>5450</v>
      </c>
      <c r="W155" s="14">
        <v>1000</v>
      </c>
      <c r="X155" s="14">
        <v>25421</v>
      </c>
      <c r="Z155" s="227"/>
    </row>
    <row r="156" spans="1:26" ht="15" customHeight="1" thickBot="1">
      <c r="A156" s="9"/>
      <c r="B156" s="124"/>
      <c r="C156" s="123"/>
      <c r="D156" s="124"/>
      <c r="E156" s="125"/>
      <c r="F156" s="483"/>
      <c r="G156" s="483"/>
      <c r="H156" s="164"/>
      <c r="I156" s="164"/>
      <c r="J156" s="280"/>
      <c r="K156" s="100"/>
      <c r="L156" s="123"/>
      <c r="M156" s="169"/>
      <c r="N156" s="196"/>
      <c r="O156" s="222"/>
      <c r="P156" s="196"/>
      <c r="Q156" s="222"/>
      <c r="R156" s="196"/>
      <c r="S156" s="268"/>
      <c r="T156" s="84"/>
      <c r="U156" s="83"/>
      <c r="Z156" s="227"/>
    </row>
    <row r="157" spans="1:26" ht="15" customHeight="1" thickBot="1">
      <c r="A157" s="730" t="s">
        <v>822</v>
      </c>
      <c r="B157" s="727"/>
      <c r="C157" s="123"/>
      <c r="D157" s="124"/>
      <c r="E157" s="125"/>
      <c r="F157" s="483"/>
      <c r="G157" s="483"/>
      <c r="H157" s="164"/>
      <c r="I157" s="164"/>
      <c r="J157" s="280"/>
      <c r="K157" s="100"/>
      <c r="L157" s="123"/>
      <c r="M157" s="169"/>
      <c r="N157" s="196"/>
      <c r="O157" s="222"/>
      <c r="P157" s="196"/>
      <c r="Q157" s="222"/>
      <c r="R157" s="196"/>
      <c r="S157" s="268"/>
      <c r="T157" s="84"/>
      <c r="U157" s="83"/>
      <c r="Z157" s="227"/>
    </row>
    <row r="158" spans="1:26" ht="15" customHeight="1" thickBot="1">
      <c r="A158" s="9">
        <v>1</v>
      </c>
      <c r="B158" s="124" t="s">
        <v>97</v>
      </c>
      <c r="C158" s="123" t="s">
        <v>25</v>
      </c>
      <c r="D158" s="124" t="s">
        <v>98</v>
      </c>
      <c r="E158" s="125">
        <v>20</v>
      </c>
      <c r="F158" s="483"/>
      <c r="G158" s="483"/>
      <c r="H158" s="164">
        <v>160</v>
      </c>
      <c r="I158" s="164">
        <v>60</v>
      </c>
      <c r="J158" s="280">
        <f>SUM(T158)</f>
        <v>193086</v>
      </c>
      <c r="K158" s="100">
        <f>POWER(I158,0.425)*POWER(H158,0.725)*0.007184</f>
        <v>1.6220625314357542</v>
      </c>
      <c r="L158" s="123" t="s">
        <v>972</v>
      </c>
      <c r="M158" s="169">
        <f>E158*K$158</f>
        <v>32.44125062871508</v>
      </c>
      <c r="N158" s="196"/>
      <c r="O158" s="222"/>
      <c r="P158" s="196"/>
      <c r="Q158" s="222"/>
      <c r="R158" s="196"/>
      <c r="S158" s="268"/>
      <c r="T158" s="84">
        <f>ROUNDUP(M158/U158,0)*V158</f>
        <v>193086</v>
      </c>
      <c r="U158" s="83">
        <v>20</v>
      </c>
      <c r="V158" s="18">
        <v>96543</v>
      </c>
      <c r="Z158" s="227"/>
    </row>
    <row r="159" spans="1:26" ht="15" customHeight="1" thickBot="1">
      <c r="A159" s="9">
        <v>2</v>
      </c>
      <c r="B159" s="124" t="s">
        <v>108</v>
      </c>
      <c r="C159" s="123" t="s">
        <v>109</v>
      </c>
      <c r="D159" s="124" t="s">
        <v>29</v>
      </c>
      <c r="E159" s="125">
        <v>800</v>
      </c>
      <c r="F159" s="483"/>
      <c r="G159" s="483"/>
      <c r="H159" s="164">
        <v>160</v>
      </c>
      <c r="I159" s="164">
        <v>60</v>
      </c>
      <c r="J159" s="286">
        <f>SUM(T159)</f>
        <v>60229</v>
      </c>
      <c r="K159" s="100">
        <f>POWER(I159,0.425)*POWER(H159,0.725)*0.007184</f>
        <v>1.6220625314357542</v>
      </c>
      <c r="L159" s="123" t="s">
        <v>973</v>
      </c>
      <c r="M159" s="169">
        <f>E159*K$159</f>
        <v>1297.6500251486034</v>
      </c>
      <c r="N159" s="196"/>
      <c r="O159" s="222"/>
      <c r="P159" s="196"/>
      <c r="Q159" s="222"/>
      <c r="R159" s="196"/>
      <c r="S159" s="268"/>
      <c r="T159" s="84">
        <f aca="true" t="shared" si="2" ref="T159:T166">ROUNDUP(M159/U159,0)*V159</f>
        <v>60229</v>
      </c>
      <c r="U159" s="83">
        <v>100</v>
      </c>
      <c r="V159" s="18">
        <v>4633</v>
      </c>
      <c r="Z159" s="227"/>
    </row>
    <row r="160" spans="1:26" ht="15" customHeight="1">
      <c r="A160" s="39">
        <v>3</v>
      </c>
      <c r="B160" s="116" t="s">
        <v>110</v>
      </c>
      <c r="C160" s="41" t="s">
        <v>111</v>
      </c>
      <c r="D160" s="32" t="s">
        <v>30</v>
      </c>
      <c r="E160" s="108">
        <v>120</v>
      </c>
      <c r="F160" s="481"/>
      <c r="G160" s="481"/>
      <c r="H160" s="74">
        <v>160</v>
      </c>
      <c r="I160" s="74">
        <v>60</v>
      </c>
      <c r="J160" s="62">
        <f>SUM(T160:T162)</f>
        <v>33105</v>
      </c>
      <c r="K160" s="64">
        <f>POWER(I160,0.425)*POWER(H160,0.725)*0.007184</f>
        <v>1.6220625314357542</v>
      </c>
      <c r="L160" s="41" t="s">
        <v>973</v>
      </c>
      <c r="M160" s="58">
        <f>E160*K$160</f>
        <v>194.6475037722905</v>
      </c>
      <c r="N160" s="190"/>
      <c r="O160" s="209"/>
      <c r="P160" s="190"/>
      <c r="Q160" s="209"/>
      <c r="R160" s="190"/>
      <c r="S160" s="258"/>
      <c r="T160" s="84">
        <f t="shared" si="2"/>
        <v>9266</v>
      </c>
      <c r="U160" s="83">
        <v>100</v>
      </c>
      <c r="V160" s="18">
        <v>4633</v>
      </c>
      <c r="Z160" s="227"/>
    </row>
    <row r="161" spans="1:26" ht="15" customHeight="1">
      <c r="A161" s="42"/>
      <c r="B161" s="19"/>
      <c r="C161" s="20" t="s">
        <v>207</v>
      </c>
      <c r="D161" s="14" t="s">
        <v>208</v>
      </c>
      <c r="E161" s="68">
        <v>60</v>
      </c>
      <c r="K161" s="65"/>
      <c r="L161" s="20" t="s">
        <v>974</v>
      </c>
      <c r="M161" s="59">
        <f>E161*K$160</f>
        <v>97.32375188614525</v>
      </c>
      <c r="N161" s="191"/>
      <c r="O161" s="223"/>
      <c r="P161" s="191"/>
      <c r="Q161" s="223"/>
      <c r="R161" s="191"/>
      <c r="S161" s="270"/>
      <c r="T161" s="84">
        <f t="shared" si="2"/>
        <v>20388</v>
      </c>
      <c r="U161" s="83">
        <v>25</v>
      </c>
      <c r="V161" s="18">
        <v>5097</v>
      </c>
      <c r="Z161" s="227"/>
    </row>
    <row r="162" spans="1:26" ht="15" customHeight="1" thickBot="1">
      <c r="A162" s="43"/>
      <c r="B162" s="44"/>
      <c r="C162" s="45" t="s">
        <v>209</v>
      </c>
      <c r="D162" s="38" t="s">
        <v>210</v>
      </c>
      <c r="E162" s="112">
        <v>0.6</v>
      </c>
      <c r="F162" s="482"/>
      <c r="G162" s="482"/>
      <c r="H162" s="154"/>
      <c r="I162" s="154"/>
      <c r="J162" s="282"/>
      <c r="K162" s="66"/>
      <c r="L162" s="45" t="s">
        <v>975</v>
      </c>
      <c r="M162" s="60">
        <f>E162*K$160</f>
        <v>0.9732375188614525</v>
      </c>
      <c r="N162" s="198"/>
      <c r="O162" s="210"/>
      <c r="P162" s="198"/>
      <c r="Q162" s="210"/>
      <c r="R162" s="198"/>
      <c r="S162" s="271"/>
      <c r="T162" s="84">
        <f t="shared" si="2"/>
        <v>3451</v>
      </c>
      <c r="U162" s="83">
        <v>1</v>
      </c>
      <c r="V162" s="167">
        <v>3451</v>
      </c>
      <c r="Z162" s="227"/>
    </row>
    <row r="163" spans="1:26" ht="15" customHeight="1">
      <c r="A163" s="39">
        <v>4</v>
      </c>
      <c r="B163" s="116" t="s">
        <v>112</v>
      </c>
      <c r="C163" s="41" t="s">
        <v>111</v>
      </c>
      <c r="D163" s="32" t="s">
        <v>30</v>
      </c>
      <c r="E163" s="108">
        <v>120</v>
      </c>
      <c r="F163" s="481"/>
      <c r="G163" s="481"/>
      <c r="H163" s="74">
        <v>160</v>
      </c>
      <c r="I163" s="74">
        <v>60</v>
      </c>
      <c r="J163" s="62">
        <f>SUM(T163:T166)</f>
        <v>58564</v>
      </c>
      <c r="K163" s="64">
        <f>POWER(I163,0.425)*POWER(H163,0.725)*0.007184</f>
        <v>1.6220625314357542</v>
      </c>
      <c r="L163" s="41" t="s">
        <v>973</v>
      </c>
      <c r="M163" s="58">
        <f>E163*K$163</f>
        <v>194.6475037722905</v>
      </c>
      <c r="N163" s="190"/>
      <c r="O163" s="209"/>
      <c r="P163" s="190"/>
      <c r="Q163" s="209"/>
      <c r="R163" s="190"/>
      <c r="S163" s="258"/>
      <c r="T163" s="84">
        <f t="shared" si="2"/>
        <v>9266</v>
      </c>
      <c r="U163" s="83">
        <v>100</v>
      </c>
      <c r="V163" s="18">
        <v>4633</v>
      </c>
      <c r="Z163" s="227"/>
    </row>
    <row r="164" spans="1:26" ht="15" customHeight="1">
      <c r="A164" s="42"/>
      <c r="B164" s="19"/>
      <c r="C164" s="20" t="s">
        <v>207</v>
      </c>
      <c r="D164" s="14" t="s">
        <v>208</v>
      </c>
      <c r="E164" s="68">
        <v>60</v>
      </c>
      <c r="K164" s="65"/>
      <c r="L164" s="20" t="s">
        <v>974</v>
      </c>
      <c r="M164" s="59">
        <f>E164*K$163</f>
        <v>97.32375188614525</v>
      </c>
      <c r="N164" s="191"/>
      <c r="O164" s="223"/>
      <c r="P164" s="191"/>
      <c r="Q164" s="223"/>
      <c r="R164" s="191"/>
      <c r="S164" s="270"/>
      <c r="T164" s="84">
        <f t="shared" si="2"/>
        <v>20388</v>
      </c>
      <c r="U164" s="83">
        <v>25</v>
      </c>
      <c r="V164" s="18">
        <v>5097</v>
      </c>
      <c r="Z164" s="227"/>
    </row>
    <row r="165" spans="1:26" ht="15" customHeight="1">
      <c r="A165" s="42"/>
      <c r="B165" s="19"/>
      <c r="C165" s="20" t="s">
        <v>209</v>
      </c>
      <c r="D165" s="14" t="s">
        <v>210</v>
      </c>
      <c r="E165" s="68">
        <v>0.6</v>
      </c>
      <c r="K165" s="65"/>
      <c r="L165" s="20" t="s">
        <v>975</v>
      </c>
      <c r="M165" s="59">
        <f>E165*K$163</f>
        <v>0.9732375188614525</v>
      </c>
      <c r="N165" s="191"/>
      <c r="O165" s="223"/>
      <c r="P165" s="191"/>
      <c r="Q165" s="223"/>
      <c r="R165" s="191"/>
      <c r="S165" s="270"/>
      <c r="T165" s="84">
        <f t="shared" si="2"/>
        <v>3451</v>
      </c>
      <c r="U165" s="83">
        <v>1</v>
      </c>
      <c r="V165" s="167">
        <v>3451</v>
      </c>
      <c r="Z165" s="227"/>
    </row>
    <row r="166" spans="1:26" ht="15" customHeight="1" thickBot="1">
      <c r="A166" s="43"/>
      <c r="B166" s="44"/>
      <c r="C166" s="45" t="s">
        <v>211</v>
      </c>
      <c r="D166" s="38" t="s">
        <v>113</v>
      </c>
      <c r="E166" s="112">
        <v>300</v>
      </c>
      <c r="F166" s="484" t="s">
        <v>722</v>
      </c>
      <c r="G166" s="484"/>
      <c r="H166" s="154"/>
      <c r="I166" s="154"/>
      <c r="J166" s="283"/>
      <c r="K166" s="66"/>
      <c r="L166" s="45" t="s">
        <v>976</v>
      </c>
      <c r="M166" s="171">
        <f>$E$166</f>
        <v>300</v>
      </c>
      <c r="N166" s="198"/>
      <c r="O166" s="210"/>
      <c r="P166" s="198"/>
      <c r="Q166" s="210"/>
      <c r="R166" s="198"/>
      <c r="S166" s="271"/>
      <c r="T166" s="84">
        <f t="shared" si="2"/>
        <v>25459</v>
      </c>
      <c r="U166" s="83">
        <v>300</v>
      </c>
      <c r="V166" s="18">
        <v>25459</v>
      </c>
      <c r="Z166" s="227"/>
    </row>
    <row r="168" ht="15" customHeight="1" thickBot="1">
      <c r="A168" s="537" t="s">
        <v>832</v>
      </c>
    </row>
    <row r="169" spans="1:26" ht="15" customHeight="1" thickBot="1">
      <c r="A169" s="9">
        <v>1</v>
      </c>
      <c r="B169" s="124" t="s">
        <v>15</v>
      </c>
      <c r="C169" s="141" t="s">
        <v>977</v>
      </c>
      <c r="D169" s="142" t="s">
        <v>175</v>
      </c>
      <c r="E169" s="143">
        <v>375</v>
      </c>
      <c r="F169" s="488">
        <v>1</v>
      </c>
      <c r="G169" s="488"/>
      <c r="H169" s="164">
        <v>160</v>
      </c>
      <c r="I169" s="164">
        <v>60</v>
      </c>
      <c r="J169" s="286">
        <f>SUM(T169)</f>
        <v>254707</v>
      </c>
      <c r="K169" s="100">
        <f>POWER(I169,0.425)*POWER(H169,0.725)*0.007184</f>
        <v>1.6220625314357542</v>
      </c>
      <c r="L169" s="141" t="s">
        <v>986</v>
      </c>
      <c r="M169" s="169">
        <f>E169*K$169</f>
        <v>608.2734492884078</v>
      </c>
      <c r="N169" s="144" t="s">
        <v>241</v>
      </c>
      <c r="O169" s="215">
        <v>1</v>
      </c>
      <c r="P169" s="144" t="s">
        <v>242</v>
      </c>
      <c r="Q169" s="215">
        <v>1</v>
      </c>
      <c r="R169" s="144"/>
      <c r="S169" s="261"/>
      <c r="T169" s="18">
        <f>O169*V169+Q169*X169+S169*Z169</f>
        <v>254707</v>
      </c>
      <c r="U169" s="83">
        <v>100</v>
      </c>
      <c r="V169" s="18">
        <v>43364</v>
      </c>
      <c r="W169" s="14">
        <v>500</v>
      </c>
      <c r="X169" s="14">
        <v>211343</v>
      </c>
      <c r="Z169" s="227"/>
    </row>
    <row r="170" spans="1:26" ht="15" customHeight="1">
      <c r="A170" s="39">
        <v>2</v>
      </c>
      <c r="B170" s="40" t="s">
        <v>176</v>
      </c>
      <c r="C170" s="128" t="s">
        <v>978</v>
      </c>
      <c r="D170" s="32" t="s">
        <v>177</v>
      </c>
      <c r="E170" s="108">
        <v>100</v>
      </c>
      <c r="F170" s="486" t="s">
        <v>722</v>
      </c>
      <c r="G170" s="486"/>
      <c r="H170" s="74">
        <v>160</v>
      </c>
      <c r="I170" s="74">
        <v>60</v>
      </c>
      <c r="J170" s="288">
        <f>SUM(T170:T174)</f>
        <v>48435</v>
      </c>
      <c r="K170" s="64">
        <f>POWER(I170,0.425)*POWER(H170,0.725)*0.007184</f>
        <v>1.6220625314357542</v>
      </c>
      <c r="L170" s="128" t="s">
        <v>806</v>
      </c>
      <c r="M170" s="170">
        <f>$E$170</f>
        <v>100</v>
      </c>
      <c r="N170" s="190"/>
      <c r="O170" s="209"/>
      <c r="P170" s="190"/>
      <c r="Q170" s="209"/>
      <c r="R170" s="190"/>
      <c r="S170" s="258"/>
      <c r="T170" s="84">
        <f>ROUNDUP(M170/U170,0)*V170</f>
        <v>1130</v>
      </c>
      <c r="U170" s="83">
        <v>20</v>
      </c>
      <c r="V170" s="167">
        <v>226</v>
      </c>
      <c r="Z170" s="227"/>
    </row>
    <row r="171" spans="1:26" ht="15" customHeight="1">
      <c r="A171" s="42"/>
      <c r="B171" s="19"/>
      <c r="C171" s="22" t="s">
        <v>979</v>
      </c>
      <c r="D171" s="25" t="s">
        <v>179</v>
      </c>
      <c r="E171" s="72">
        <v>750</v>
      </c>
      <c r="F171" s="487">
        <v>1</v>
      </c>
      <c r="G171" s="487">
        <v>14</v>
      </c>
      <c r="H171" s="79"/>
      <c r="I171" s="79"/>
      <c r="J171" s="285"/>
      <c r="K171" s="65"/>
      <c r="L171" s="22" t="s">
        <v>987</v>
      </c>
      <c r="M171" s="59">
        <f>E171*K$170</f>
        <v>1216.5468985768157</v>
      </c>
      <c r="N171" s="55" t="s">
        <v>241</v>
      </c>
      <c r="O171" s="216">
        <v>2</v>
      </c>
      <c r="P171" s="55" t="s">
        <v>242</v>
      </c>
      <c r="Q171" s="216">
        <v>2</v>
      </c>
      <c r="R171" s="55"/>
      <c r="S171" s="262"/>
      <c r="T171" s="18">
        <f>O171*V171+Q171*X171+S171*Z171</f>
        <v>2284</v>
      </c>
      <c r="U171" s="83">
        <v>100</v>
      </c>
      <c r="V171" s="18">
        <v>230</v>
      </c>
      <c r="W171" s="14">
        <v>500</v>
      </c>
      <c r="X171" s="14">
        <v>912</v>
      </c>
      <c r="Z171" s="227"/>
    </row>
    <row r="172" spans="1:26" ht="15" customHeight="1">
      <c r="A172" s="42"/>
      <c r="B172" s="19"/>
      <c r="C172" s="22" t="s">
        <v>980</v>
      </c>
      <c r="D172" s="25" t="s">
        <v>145</v>
      </c>
      <c r="E172" s="72">
        <v>50</v>
      </c>
      <c r="F172" s="487">
        <v>1</v>
      </c>
      <c r="G172" s="487"/>
      <c r="H172" s="79"/>
      <c r="I172" s="79"/>
      <c r="J172" s="285"/>
      <c r="K172" s="65"/>
      <c r="L172" s="22" t="s">
        <v>766</v>
      </c>
      <c r="M172" s="59">
        <f>E172*K$170</f>
        <v>81.10312657178771</v>
      </c>
      <c r="N172" s="193"/>
      <c r="O172" s="214"/>
      <c r="P172" s="193"/>
      <c r="Q172" s="214"/>
      <c r="R172" s="193"/>
      <c r="S172" s="260"/>
      <c r="T172" s="84">
        <f>ROUNDUP(M172/U172,0)*V172</f>
        <v>22383</v>
      </c>
      <c r="U172" s="83">
        <v>10</v>
      </c>
      <c r="V172" s="167">
        <v>2487</v>
      </c>
      <c r="Z172" s="227"/>
    </row>
    <row r="173" spans="1:26" ht="15" customHeight="1">
      <c r="A173" s="42"/>
      <c r="B173" s="19"/>
      <c r="C173" s="22" t="s">
        <v>981</v>
      </c>
      <c r="D173" s="25" t="s">
        <v>181</v>
      </c>
      <c r="E173" s="72">
        <v>1.4</v>
      </c>
      <c r="F173" s="487">
        <v>1</v>
      </c>
      <c r="G173" s="487"/>
      <c r="H173" s="79"/>
      <c r="I173" s="79"/>
      <c r="J173" s="285"/>
      <c r="K173" s="65"/>
      <c r="L173" s="22" t="s">
        <v>775</v>
      </c>
      <c r="M173" s="59">
        <f>E173*K$170</f>
        <v>2.2708875440100558</v>
      </c>
      <c r="N173" s="193"/>
      <c r="O173" s="214"/>
      <c r="P173" s="193"/>
      <c r="Q173" s="214"/>
      <c r="R173" s="193"/>
      <c r="S173" s="260"/>
      <c r="T173" s="84">
        <f>ROUNDUP(M173/U173,0)*V173</f>
        <v>10353</v>
      </c>
      <c r="U173" s="83">
        <v>1</v>
      </c>
      <c r="V173" s="167">
        <v>3451</v>
      </c>
      <c r="Z173" s="227"/>
    </row>
    <row r="174" spans="1:26" ht="15" customHeight="1" thickBot="1">
      <c r="A174" s="43"/>
      <c r="B174" s="44"/>
      <c r="C174" s="132" t="s">
        <v>982</v>
      </c>
      <c r="D174" s="137" t="s">
        <v>734</v>
      </c>
      <c r="E174" s="138">
        <v>50</v>
      </c>
      <c r="F174" s="484" t="s">
        <v>722</v>
      </c>
      <c r="G174" s="484"/>
      <c r="H174" s="139"/>
      <c r="I174" s="139"/>
      <c r="J174" s="283"/>
      <c r="K174" s="66"/>
      <c r="L174" s="132" t="s">
        <v>988</v>
      </c>
      <c r="M174" s="60">
        <f>E174*K$170</f>
        <v>81.10312657178771</v>
      </c>
      <c r="N174" s="140" t="s">
        <v>227</v>
      </c>
      <c r="O174" s="217">
        <v>0</v>
      </c>
      <c r="P174" s="140" t="s">
        <v>241</v>
      </c>
      <c r="Q174" s="217">
        <v>1</v>
      </c>
      <c r="R174" s="140" t="s">
        <v>249</v>
      </c>
      <c r="S174" s="263">
        <v>0</v>
      </c>
      <c r="T174" s="18">
        <f>O174*V174+Q174*X174+S174*Z174</f>
        <v>12285</v>
      </c>
      <c r="U174" s="83">
        <v>50</v>
      </c>
      <c r="V174" s="167">
        <v>6560</v>
      </c>
      <c r="W174" s="14">
        <v>100</v>
      </c>
      <c r="X174" s="14">
        <v>12285</v>
      </c>
      <c r="Y174" s="14">
        <v>250</v>
      </c>
      <c r="Z174" s="227">
        <v>30398</v>
      </c>
    </row>
    <row r="175" spans="1:26" ht="15" customHeight="1">
      <c r="A175" s="39">
        <v>3</v>
      </c>
      <c r="B175" s="40" t="s">
        <v>16</v>
      </c>
      <c r="C175" s="128" t="s">
        <v>978</v>
      </c>
      <c r="D175" s="32" t="s">
        <v>725</v>
      </c>
      <c r="E175" s="108">
        <v>100</v>
      </c>
      <c r="F175" s="486" t="s">
        <v>722</v>
      </c>
      <c r="G175" s="486"/>
      <c r="H175" s="74">
        <v>160</v>
      </c>
      <c r="I175" s="74">
        <v>60</v>
      </c>
      <c r="J175" s="288">
        <f>SUM(T175:T178)</f>
        <v>36150</v>
      </c>
      <c r="K175" s="64">
        <f>POWER(I175,0.425)*POWER(H175,0.725)*0.007184</f>
        <v>1.6220625314357542</v>
      </c>
      <c r="L175" s="128" t="s">
        <v>806</v>
      </c>
      <c r="M175" s="174">
        <f>$E$175</f>
        <v>100</v>
      </c>
      <c r="N175" s="190"/>
      <c r="O175" s="209"/>
      <c r="P175" s="190"/>
      <c r="Q175" s="209"/>
      <c r="R175" s="190"/>
      <c r="S175" s="258"/>
      <c r="T175" s="84">
        <f>ROUNDUP(M175/U175,0)*V175</f>
        <v>1130</v>
      </c>
      <c r="U175" s="83">
        <v>20</v>
      </c>
      <c r="V175" s="167">
        <v>226</v>
      </c>
      <c r="Z175" s="227"/>
    </row>
    <row r="176" spans="1:26" ht="15" customHeight="1">
      <c r="A176" s="42"/>
      <c r="B176" s="19"/>
      <c r="C176" s="22" t="s">
        <v>979</v>
      </c>
      <c r="D176" s="25" t="s">
        <v>179</v>
      </c>
      <c r="E176" s="72">
        <v>750</v>
      </c>
      <c r="F176" s="487">
        <v>1</v>
      </c>
      <c r="G176" s="487">
        <v>21</v>
      </c>
      <c r="H176" s="79"/>
      <c r="I176" s="79"/>
      <c r="J176" s="285"/>
      <c r="K176" s="65"/>
      <c r="L176" s="22" t="s">
        <v>987</v>
      </c>
      <c r="M176" s="59">
        <f>E176*K$175</f>
        <v>1216.5468985768157</v>
      </c>
      <c r="N176" s="55" t="s">
        <v>241</v>
      </c>
      <c r="O176" s="216">
        <v>2</v>
      </c>
      <c r="P176" s="55" t="s">
        <v>242</v>
      </c>
      <c r="Q176" s="216">
        <v>2</v>
      </c>
      <c r="R176" s="55"/>
      <c r="S176" s="262"/>
      <c r="T176" s="18">
        <f>O176*V176+Q176*X176+S176*Z176</f>
        <v>2284</v>
      </c>
      <c r="U176" s="83">
        <v>100</v>
      </c>
      <c r="V176" s="18">
        <v>230</v>
      </c>
      <c r="W176" s="14">
        <v>500</v>
      </c>
      <c r="X176" s="14">
        <v>912</v>
      </c>
      <c r="Z176" s="227"/>
    </row>
    <row r="177" spans="1:26" ht="15" customHeight="1">
      <c r="A177" s="42"/>
      <c r="B177" s="19"/>
      <c r="C177" s="22" t="s">
        <v>980</v>
      </c>
      <c r="D177" s="25" t="s">
        <v>145</v>
      </c>
      <c r="E177" s="72">
        <v>50</v>
      </c>
      <c r="F177" s="487">
        <v>1</v>
      </c>
      <c r="G177" s="487"/>
      <c r="H177" s="79"/>
      <c r="I177" s="79"/>
      <c r="J177" s="285"/>
      <c r="K177" s="65"/>
      <c r="L177" s="22" t="s">
        <v>766</v>
      </c>
      <c r="M177" s="59">
        <f>E177*K$175</f>
        <v>81.10312657178771</v>
      </c>
      <c r="N177" s="193"/>
      <c r="O177" s="214"/>
      <c r="P177" s="193"/>
      <c r="Q177" s="214"/>
      <c r="R177" s="193"/>
      <c r="S177" s="260"/>
      <c r="T177" s="84">
        <f>ROUNDUP(M177/U177,0)*V177</f>
        <v>22383</v>
      </c>
      <c r="U177" s="83">
        <v>10</v>
      </c>
      <c r="V177" s="167">
        <v>2487</v>
      </c>
      <c r="Z177" s="227"/>
    </row>
    <row r="178" spans="1:26" ht="15" customHeight="1" thickBot="1">
      <c r="A178" s="42"/>
      <c r="B178" s="19"/>
      <c r="C178" s="132" t="s">
        <v>981</v>
      </c>
      <c r="D178" s="25" t="s">
        <v>181</v>
      </c>
      <c r="E178" s="72">
        <v>1.4</v>
      </c>
      <c r="F178" s="487">
        <v>1</v>
      </c>
      <c r="G178" s="487"/>
      <c r="H178" s="79"/>
      <c r="I178" s="79"/>
      <c r="J178" s="285"/>
      <c r="K178" s="65"/>
      <c r="L178" s="22" t="s">
        <v>775</v>
      </c>
      <c r="M178" s="59">
        <f>E178*K$175</f>
        <v>2.2708875440100558</v>
      </c>
      <c r="N178" s="193"/>
      <c r="O178" s="214"/>
      <c r="P178" s="193"/>
      <c r="Q178" s="214"/>
      <c r="R178" s="193"/>
      <c r="S178" s="260"/>
      <c r="T178" s="84">
        <f>ROUNDUP(M178/U178,0)*V178</f>
        <v>10353</v>
      </c>
      <c r="U178" s="83">
        <v>1</v>
      </c>
      <c r="V178" s="167">
        <v>3451</v>
      </c>
      <c r="Z178" s="227"/>
    </row>
    <row r="179" spans="1:26" ht="15" customHeight="1">
      <c r="A179" s="39">
        <v>4</v>
      </c>
      <c r="B179" s="40" t="s">
        <v>183</v>
      </c>
      <c r="C179" s="128" t="s">
        <v>978</v>
      </c>
      <c r="D179" s="32" t="s">
        <v>725</v>
      </c>
      <c r="E179" s="108">
        <v>100</v>
      </c>
      <c r="F179" s="486" t="s">
        <v>722</v>
      </c>
      <c r="G179" s="486"/>
      <c r="H179" s="74">
        <v>160</v>
      </c>
      <c r="I179" s="74">
        <v>60</v>
      </c>
      <c r="J179" s="288">
        <f>SUM(T179:T183)</f>
        <v>93030</v>
      </c>
      <c r="K179" s="64">
        <f>POWER(I179,0.425)*POWER(H179,0.725)*0.007184</f>
        <v>1.6220625314357542</v>
      </c>
      <c r="L179" s="128" t="s">
        <v>806</v>
      </c>
      <c r="M179" s="170">
        <f>$E$179</f>
        <v>100</v>
      </c>
      <c r="N179" s="190"/>
      <c r="O179" s="209"/>
      <c r="P179" s="190"/>
      <c r="Q179" s="209"/>
      <c r="R179" s="190"/>
      <c r="S179" s="258"/>
      <c r="T179" s="493">
        <f>ROUNDUP(M179/U179,0)*V179</f>
        <v>1130</v>
      </c>
      <c r="U179" s="14">
        <v>20</v>
      </c>
      <c r="V179" s="167">
        <v>226</v>
      </c>
      <c r="Z179" s="227"/>
    </row>
    <row r="180" spans="1:26" ht="15" customHeight="1">
      <c r="A180" s="42"/>
      <c r="B180" s="19"/>
      <c r="C180" s="22" t="s">
        <v>979</v>
      </c>
      <c r="D180" s="25" t="s">
        <v>179</v>
      </c>
      <c r="E180" s="72">
        <v>750</v>
      </c>
      <c r="F180" s="487"/>
      <c r="G180" s="487">
        <v>14</v>
      </c>
      <c r="H180" s="79"/>
      <c r="I180" s="79"/>
      <c r="J180" s="285"/>
      <c r="K180" s="65"/>
      <c r="L180" s="22" t="s">
        <v>987</v>
      </c>
      <c r="M180" s="59">
        <f>E180*K$179</f>
        <v>1216.5468985768157</v>
      </c>
      <c r="N180" s="55" t="s">
        <v>241</v>
      </c>
      <c r="O180" s="216">
        <v>2</v>
      </c>
      <c r="P180" s="55" t="s">
        <v>242</v>
      </c>
      <c r="Q180" s="216">
        <v>2</v>
      </c>
      <c r="R180" s="55"/>
      <c r="S180" s="262"/>
      <c r="T180" s="494">
        <f>O180*V180+Q180*X180+S180*Z180</f>
        <v>2284</v>
      </c>
      <c r="U180" s="14">
        <v>100</v>
      </c>
      <c r="V180" s="18">
        <v>230</v>
      </c>
      <c r="W180" s="14">
        <v>500</v>
      </c>
      <c r="X180" s="14">
        <v>912</v>
      </c>
      <c r="Z180" s="227"/>
    </row>
    <row r="181" spans="1:26" ht="15" customHeight="1">
      <c r="A181" s="42"/>
      <c r="B181" s="19"/>
      <c r="C181" s="22" t="s">
        <v>788</v>
      </c>
      <c r="D181" s="25" t="s">
        <v>145</v>
      </c>
      <c r="E181" s="72">
        <v>50</v>
      </c>
      <c r="F181" s="487"/>
      <c r="G181" s="487"/>
      <c r="H181" s="79"/>
      <c r="I181" s="79"/>
      <c r="J181" s="285"/>
      <c r="K181" s="65"/>
      <c r="L181" s="22" t="s">
        <v>989</v>
      </c>
      <c r="M181" s="59">
        <f>E181*K$179</f>
        <v>81.10312657178771</v>
      </c>
      <c r="N181" s="193"/>
      <c r="O181" s="214"/>
      <c r="P181" s="193"/>
      <c r="Q181" s="214"/>
      <c r="R181" s="193"/>
      <c r="S181" s="260"/>
      <c r="T181" s="495">
        <f>ROUNDUP(M181/U181,0)*V181</f>
        <v>66978</v>
      </c>
      <c r="U181" s="14">
        <v>10</v>
      </c>
      <c r="V181" s="13">
        <v>7442</v>
      </c>
      <c r="Z181" s="227"/>
    </row>
    <row r="182" spans="1:26" ht="15" customHeight="1">
      <c r="A182" s="42"/>
      <c r="B182" s="19"/>
      <c r="C182" s="22" t="s">
        <v>758</v>
      </c>
      <c r="D182" s="25" t="s">
        <v>181</v>
      </c>
      <c r="E182" s="72">
        <v>1.4</v>
      </c>
      <c r="F182" s="487"/>
      <c r="G182" s="487"/>
      <c r="H182" s="79"/>
      <c r="I182" s="79"/>
      <c r="J182" s="285"/>
      <c r="K182" s="65"/>
      <c r="L182" s="22" t="s">
        <v>775</v>
      </c>
      <c r="M182" s="59">
        <f>E182*K$179</f>
        <v>2.2708875440100558</v>
      </c>
      <c r="N182" s="193"/>
      <c r="O182" s="214"/>
      <c r="P182" s="193"/>
      <c r="Q182" s="214"/>
      <c r="R182" s="193"/>
      <c r="S182" s="260"/>
      <c r="T182" s="495">
        <f>ROUNDUP(M182/U182,0)*V182</f>
        <v>10353</v>
      </c>
      <c r="U182" s="14">
        <v>1</v>
      </c>
      <c r="V182" s="167">
        <v>3451</v>
      </c>
      <c r="Z182" s="227"/>
    </row>
    <row r="183" spans="1:26" ht="15" customHeight="1" thickBot="1">
      <c r="A183" s="43"/>
      <c r="B183" s="44"/>
      <c r="C183" s="132" t="s">
        <v>983</v>
      </c>
      <c r="D183" s="137" t="s">
        <v>734</v>
      </c>
      <c r="E183" s="138">
        <v>50</v>
      </c>
      <c r="F183" s="484" t="s">
        <v>722</v>
      </c>
      <c r="G183" s="484"/>
      <c r="H183" s="139"/>
      <c r="I183" s="139"/>
      <c r="J183" s="283"/>
      <c r="K183" s="66"/>
      <c r="L183" s="132" t="s">
        <v>988</v>
      </c>
      <c r="M183" s="60">
        <f>E183*K$179</f>
        <v>81.10312657178771</v>
      </c>
      <c r="N183" s="140" t="s">
        <v>227</v>
      </c>
      <c r="O183" s="217">
        <v>0</v>
      </c>
      <c r="P183" s="140" t="s">
        <v>241</v>
      </c>
      <c r="Q183" s="217">
        <v>1</v>
      </c>
      <c r="R183" s="140" t="s">
        <v>248</v>
      </c>
      <c r="S183" s="263">
        <v>0</v>
      </c>
      <c r="T183" s="496">
        <f>O183*V183+Q183*X183+S183*Z183</f>
        <v>12285</v>
      </c>
      <c r="U183" s="14">
        <v>50</v>
      </c>
      <c r="V183" s="167">
        <v>6560</v>
      </c>
      <c r="W183" s="14">
        <v>100</v>
      </c>
      <c r="X183" s="14">
        <v>12285</v>
      </c>
      <c r="Y183" s="14">
        <v>250</v>
      </c>
      <c r="Z183" s="227">
        <v>30398</v>
      </c>
    </row>
    <row r="184" spans="1:26" ht="15" customHeight="1">
      <c r="A184" s="42">
        <v>5</v>
      </c>
      <c r="B184" s="19" t="s">
        <v>17</v>
      </c>
      <c r="C184" s="22" t="s">
        <v>984</v>
      </c>
      <c r="D184" s="14" t="s">
        <v>725</v>
      </c>
      <c r="E184" s="68">
        <v>100</v>
      </c>
      <c r="F184" s="487" t="s">
        <v>722</v>
      </c>
      <c r="G184" s="487"/>
      <c r="H184" s="75">
        <v>160</v>
      </c>
      <c r="I184" s="75">
        <v>60</v>
      </c>
      <c r="J184" s="492">
        <f>SUM(T184:T187)</f>
        <v>80745</v>
      </c>
      <c r="K184" s="65">
        <f>POWER(I184,0.425)*POWER(H184,0.725)*0.007184</f>
        <v>1.6220625314357542</v>
      </c>
      <c r="L184" s="22" t="s">
        <v>806</v>
      </c>
      <c r="M184" s="61">
        <f>$E$184</f>
        <v>100</v>
      </c>
      <c r="N184" s="191"/>
      <c r="O184" s="223"/>
      <c r="P184" s="191"/>
      <c r="Q184" s="223"/>
      <c r="R184" s="191"/>
      <c r="S184" s="270"/>
      <c r="T184" s="84">
        <f>ROUNDUP(M184/U184,0)*V184</f>
        <v>1130</v>
      </c>
      <c r="U184" s="83">
        <v>20</v>
      </c>
      <c r="V184" s="167">
        <v>226</v>
      </c>
      <c r="Z184" s="227"/>
    </row>
    <row r="185" spans="1:26" ht="15" customHeight="1">
      <c r="A185" s="42"/>
      <c r="B185" s="19"/>
      <c r="C185" s="22" t="s">
        <v>757</v>
      </c>
      <c r="D185" s="25" t="s">
        <v>179</v>
      </c>
      <c r="E185" s="72">
        <v>750</v>
      </c>
      <c r="F185" s="487"/>
      <c r="G185" s="487">
        <v>21</v>
      </c>
      <c r="H185" s="79"/>
      <c r="I185" s="79"/>
      <c r="J185" s="285"/>
      <c r="K185" s="65"/>
      <c r="L185" s="22" t="s">
        <v>987</v>
      </c>
      <c r="M185" s="59">
        <f>E185*K$184</f>
        <v>1216.5468985768157</v>
      </c>
      <c r="N185" s="55" t="s">
        <v>241</v>
      </c>
      <c r="O185" s="216">
        <v>2</v>
      </c>
      <c r="P185" s="55" t="s">
        <v>242</v>
      </c>
      <c r="Q185" s="216">
        <v>2</v>
      </c>
      <c r="R185" s="55"/>
      <c r="S185" s="262"/>
      <c r="T185" s="18">
        <f>O185*V185+Q185*X185+S185*Z185</f>
        <v>2284</v>
      </c>
      <c r="U185" s="83">
        <v>100</v>
      </c>
      <c r="V185" s="18">
        <v>230</v>
      </c>
      <c r="W185" s="14">
        <v>500</v>
      </c>
      <c r="X185" s="14">
        <v>912</v>
      </c>
      <c r="Z185" s="227"/>
    </row>
    <row r="186" spans="1:26" ht="15" customHeight="1">
      <c r="A186" s="42"/>
      <c r="B186" s="19"/>
      <c r="C186" s="22" t="s">
        <v>788</v>
      </c>
      <c r="D186" s="25" t="s">
        <v>145</v>
      </c>
      <c r="E186" s="72">
        <v>50</v>
      </c>
      <c r="F186" s="487"/>
      <c r="G186" s="487"/>
      <c r="H186" s="79"/>
      <c r="I186" s="79"/>
      <c r="J186" s="285"/>
      <c r="K186" s="65"/>
      <c r="L186" s="22" t="s">
        <v>989</v>
      </c>
      <c r="M186" s="59">
        <f>E186*K$184</f>
        <v>81.10312657178771</v>
      </c>
      <c r="N186" s="193"/>
      <c r="O186" s="214"/>
      <c r="P186" s="193"/>
      <c r="Q186" s="214"/>
      <c r="R186" s="193"/>
      <c r="S186" s="260"/>
      <c r="T186" s="84">
        <f>ROUNDUP(M186/U186,0)*V186</f>
        <v>66978</v>
      </c>
      <c r="U186" s="83">
        <v>10</v>
      </c>
      <c r="V186" s="13">
        <v>7442</v>
      </c>
      <c r="Z186" s="227"/>
    </row>
    <row r="187" spans="1:26" ht="15" customHeight="1" thickBot="1">
      <c r="A187" s="43"/>
      <c r="B187" s="44"/>
      <c r="C187" s="132" t="s">
        <v>758</v>
      </c>
      <c r="D187" s="137" t="s">
        <v>181</v>
      </c>
      <c r="E187" s="138">
        <v>1.4</v>
      </c>
      <c r="F187" s="484"/>
      <c r="G187" s="484"/>
      <c r="H187" s="139"/>
      <c r="I187" s="139"/>
      <c r="J187" s="283"/>
      <c r="K187" s="66"/>
      <c r="L187" s="132" t="s">
        <v>775</v>
      </c>
      <c r="M187" s="60">
        <f>E187*K$184</f>
        <v>2.2708875440100558</v>
      </c>
      <c r="N187" s="194"/>
      <c r="O187" s="218"/>
      <c r="P187" s="194"/>
      <c r="Q187" s="218"/>
      <c r="R187" s="194"/>
      <c r="S187" s="264"/>
      <c r="T187" s="84">
        <f>ROUNDUP(M187/U187,0)*V187</f>
        <v>10353</v>
      </c>
      <c r="U187" s="83">
        <v>1</v>
      </c>
      <c r="V187" s="167">
        <v>3451</v>
      </c>
      <c r="Z187" s="227"/>
    </row>
    <row r="188" spans="1:26" ht="15" customHeight="1">
      <c r="A188" s="146">
        <v>6</v>
      </c>
      <c r="B188" s="147" t="s">
        <v>18</v>
      </c>
      <c r="C188" s="128" t="s">
        <v>813</v>
      </c>
      <c r="D188" s="134" t="s">
        <v>726</v>
      </c>
      <c r="E188" s="135">
        <v>1000</v>
      </c>
      <c r="F188" s="486" t="s">
        <v>722</v>
      </c>
      <c r="G188" s="486"/>
      <c r="H188" s="74">
        <v>160</v>
      </c>
      <c r="I188" s="74">
        <v>60</v>
      </c>
      <c r="J188" s="284">
        <f>SUM(T188:T192)</f>
        <v>71833</v>
      </c>
      <c r="K188" s="64">
        <f>POWER(I188,0.425)*POWER(H188,0.725)*0.007184</f>
        <v>1.6220625314357542</v>
      </c>
      <c r="L188" s="128" t="s">
        <v>990</v>
      </c>
      <c r="M188" s="172">
        <f>$E$188</f>
        <v>1000</v>
      </c>
      <c r="N188" s="136" t="s">
        <v>239</v>
      </c>
      <c r="O188" s="219">
        <v>0</v>
      </c>
      <c r="P188" s="136" t="s">
        <v>240</v>
      </c>
      <c r="Q188" s="219">
        <v>0</v>
      </c>
      <c r="R188" s="136" t="s">
        <v>242</v>
      </c>
      <c r="S188" s="265">
        <v>2</v>
      </c>
      <c r="T188" s="18">
        <f>O188*V188+Q188*X188+S188*Z188</f>
        <v>8018</v>
      </c>
      <c r="U188" s="83">
        <v>40</v>
      </c>
      <c r="V188" s="168">
        <v>496</v>
      </c>
      <c r="W188" s="14">
        <v>125</v>
      </c>
      <c r="X188" s="14">
        <v>1239</v>
      </c>
      <c r="Y188" s="14">
        <v>500</v>
      </c>
      <c r="Z188" s="227">
        <v>4009</v>
      </c>
    </row>
    <row r="189" spans="1:26" ht="15" customHeight="1">
      <c r="A189" s="46"/>
      <c r="B189" s="21"/>
      <c r="C189" s="22" t="s">
        <v>750</v>
      </c>
      <c r="D189" s="25" t="s">
        <v>157</v>
      </c>
      <c r="E189" s="72">
        <v>1000</v>
      </c>
      <c r="F189" s="498" t="s">
        <v>735</v>
      </c>
      <c r="G189" s="487"/>
      <c r="H189" s="79"/>
      <c r="I189" s="79"/>
      <c r="J189" s="285"/>
      <c r="K189" s="65"/>
      <c r="L189" s="22" t="s">
        <v>767</v>
      </c>
      <c r="M189" s="59">
        <f>E189*K$188</f>
        <v>1622.0625314357542</v>
      </c>
      <c r="N189" s="193"/>
      <c r="O189" s="214"/>
      <c r="P189" s="193"/>
      <c r="Q189" s="214"/>
      <c r="R189" s="193"/>
      <c r="S189" s="260"/>
      <c r="T189" s="84">
        <f>ROUNDUP(M189/U189,0)*V189</f>
        <v>7888</v>
      </c>
      <c r="U189" s="83">
        <v>1000</v>
      </c>
      <c r="V189" s="168">
        <v>3944</v>
      </c>
      <c r="Z189" s="227"/>
    </row>
    <row r="190" spans="1:26" ht="15" customHeight="1">
      <c r="A190" s="46"/>
      <c r="B190" s="21"/>
      <c r="C190" s="22" t="s">
        <v>512</v>
      </c>
      <c r="D190" s="25" t="s">
        <v>160</v>
      </c>
      <c r="E190" s="72">
        <v>80</v>
      </c>
      <c r="F190" s="499" t="s">
        <v>736</v>
      </c>
      <c r="G190" s="487">
        <v>21</v>
      </c>
      <c r="H190" s="79"/>
      <c r="I190" s="79"/>
      <c r="J190" s="285"/>
      <c r="K190" s="65"/>
      <c r="L190" s="22" t="s">
        <v>769</v>
      </c>
      <c r="M190" s="59">
        <f>E190*K$188</f>
        <v>129.76500251486033</v>
      </c>
      <c r="N190" s="193"/>
      <c r="O190" s="214"/>
      <c r="P190" s="193"/>
      <c r="Q190" s="214"/>
      <c r="R190" s="193"/>
      <c r="S190" s="260"/>
      <c r="T190" s="84">
        <f>ROUNDUP(M190/U190,0)*V190</f>
        <v>14422</v>
      </c>
      <c r="U190" s="83">
        <v>100</v>
      </c>
      <c r="V190" s="168">
        <v>7211</v>
      </c>
      <c r="Z190" s="227"/>
    </row>
    <row r="191" spans="1:26" ht="15" customHeight="1">
      <c r="A191" s="46"/>
      <c r="B191" s="21"/>
      <c r="C191" s="22" t="s">
        <v>166</v>
      </c>
      <c r="D191" s="25" t="s">
        <v>140</v>
      </c>
      <c r="E191" s="72">
        <v>300</v>
      </c>
      <c r="F191" s="487">
        <v>1</v>
      </c>
      <c r="G191" s="487"/>
      <c r="H191" s="79"/>
      <c r="I191" s="79"/>
      <c r="J191" s="285"/>
      <c r="K191" s="65"/>
      <c r="L191" s="22" t="s">
        <v>777</v>
      </c>
      <c r="M191" s="59">
        <f>E191*K$188</f>
        <v>486.61875943072624</v>
      </c>
      <c r="N191" s="54" t="s">
        <v>227</v>
      </c>
      <c r="O191" s="203">
        <v>1</v>
      </c>
      <c r="P191" s="54" t="s">
        <v>228</v>
      </c>
      <c r="Q191" s="203">
        <v>3</v>
      </c>
      <c r="R191" s="54"/>
      <c r="S191" s="266"/>
      <c r="T191" s="18">
        <f>O191*V191+Q191*X191+S191*Z191</f>
        <v>38234</v>
      </c>
      <c r="U191" s="83">
        <v>50</v>
      </c>
      <c r="V191" s="18">
        <v>4592</v>
      </c>
      <c r="W191" s="14">
        <v>150</v>
      </c>
      <c r="X191" s="14">
        <v>11214</v>
      </c>
      <c r="Z191" s="227"/>
    </row>
    <row r="192" spans="1:26" ht="15" customHeight="1" thickBot="1">
      <c r="A192" s="148"/>
      <c r="B192" s="131"/>
      <c r="C192" s="132" t="s">
        <v>985</v>
      </c>
      <c r="D192" s="137" t="s">
        <v>187</v>
      </c>
      <c r="E192" s="138">
        <v>30</v>
      </c>
      <c r="F192" s="484" t="s">
        <v>737</v>
      </c>
      <c r="G192" s="484"/>
      <c r="H192" s="139"/>
      <c r="I192" s="139"/>
      <c r="J192" s="283"/>
      <c r="K192" s="66"/>
      <c r="L192" s="132" t="s">
        <v>991</v>
      </c>
      <c r="M192" s="60">
        <f>E192*K$188</f>
        <v>48.66187594307262</v>
      </c>
      <c r="N192" s="140" t="s">
        <v>236</v>
      </c>
      <c r="O192" s="217">
        <v>0</v>
      </c>
      <c r="P192" s="140" t="s">
        <v>227</v>
      </c>
      <c r="Q192" s="217">
        <v>1</v>
      </c>
      <c r="R192" s="140" t="s">
        <v>237</v>
      </c>
      <c r="S192" s="263">
        <v>0</v>
      </c>
      <c r="T192" s="18">
        <f>O192*V192+Q192*X192+S192*Z192</f>
        <v>3271</v>
      </c>
      <c r="U192" s="83">
        <v>5</v>
      </c>
      <c r="V192" s="168">
        <v>938</v>
      </c>
      <c r="W192" s="14">
        <v>50</v>
      </c>
      <c r="X192" s="14">
        <v>3271</v>
      </c>
      <c r="Y192" s="14">
        <v>200</v>
      </c>
      <c r="Z192" s="227">
        <v>11534</v>
      </c>
    </row>
    <row r="193" spans="1:26" ht="15" customHeight="1" thickBot="1">
      <c r="A193" s="9">
        <v>7</v>
      </c>
      <c r="B193" s="124" t="s">
        <v>19</v>
      </c>
      <c r="C193" s="149" t="s">
        <v>985</v>
      </c>
      <c r="D193" s="142" t="s">
        <v>188</v>
      </c>
      <c r="E193" s="143">
        <v>2500</v>
      </c>
      <c r="F193" s="488">
        <v>1</v>
      </c>
      <c r="G193" s="488">
        <v>14</v>
      </c>
      <c r="H193" s="164">
        <v>160</v>
      </c>
      <c r="I193" s="164">
        <v>60</v>
      </c>
      <c r="J193" s="286">
        <f>SUM(T193)</f>
        <v>234889</v>
      </c>
      <c r="K193" s="100">
        <f>POWER(I193,0.425)*POWER(H193,0.725)*0.007184</f>
        <v>1.6220625314357542</v>
      </c>
      <c r="L193" s="149" t="s">
        <v>991</v>
      </c>
      <c r="M193" s="169">
        <f>E193*K$193</f>
        <v>4055.1563285893853</v>
      </c>
      <c r="N193" s="144" t="s">
        <v>236</v>
      </c>
      <c r="O193" s="215">
        <v>1</v>
      </c>
      <c r="P193" s="144" t="s">
        <v>227</v>
      </c>
      <c r="Q193" s="215">
        <v>1</v>
      </c>
      <c r="R193" s="144" t="s">
        <v>237</v>
      </c>
      <c r="S193" s="261">
        <v>20</v>
      </c>
      <c r="T193" s="18">
        <f>O193*V193+Q193*X193+S193*Z193</f>
        <v>234889</v>
      </c>
      <c r="U193" s="83">
        <v>5</v>
      </c>
      <c r="V193" s="168">
        <v>938</v>
      </c>
      <c r="W193" s="14">
        <v>50</v>
      </c>
      <c r="X193" s="14">
        <v>3271</v>
      </c>
      <c r="Y193" s="14">
        <v>200</v>
      </c>
      <c r="Z193" s="227">
        <v>11534</v>
      </c>
    </row>
    <row r="194" spans="1:26" ht="15" customHeight="1" thickBot="1">
      <c r="A194" s="9">
        <v>8</v>
      </c>
      <c r="B194" s="124" t="s">
        <v>99</v>
      </c>
      <c r="C194" s="123" t="s">
        <v>807</v>
      </c>
      <c r="D194" s="124" t="s">
        <v>100</v>
      </c>
      <c r="E194" s="125">
        <v>1.3</v>
      </c>
      <c r="F194" s="483"/>
      <c r="G194" s="483"/>
      <c r="H194" s="164">
        <v>160</v>
      </c>
      <c r="I194" s="164">
        <v>60</v>
      </c>
      <c r="J194" s="280">
        <f>SUM(T194)</f>
        <v>164934</v>
      </c>
      <c r="K194" s="100">
        <f>POWER(I194,0.425)*POWER(H194,0.725)*0.007184</f>
        <v>1.6220625314357542</v>
      </c>
      <c r="L194" s="123"/>
      <c r="M194" s="169">
        <f>E194*K$194</f>
        <v>2.1086812908664805</v>
      </c>
      <c r="N194" s="196"/>
      <c r="O194" s="222"/>
      <c r="P194" s="196"/>
      <c r="Q194" s="222"/>
      <c r="R194" s="196"/>
      <c r="S194" s="268"/>
      <c r="T194" s="84">
        <f>ROUNDUP(M194/U194,0)*V194</f>
        <v>164934</v>
      </c>
      <c r="U194" s="83">
        <v>3</v>
      </c>
      <c r="V194" s="175">
        <v>164934</v>
      </c>
      <c r="Z194" s="227"/>
    </row>
    <row r="195" spans="1:26" ht="15" customHeight="1" thickBot="1">
      <c r="A195" s="9">
        <v>9</v>
      </c>
      <c r="B195" s="124" t="s">
        <v>101</v>
      </c>
      <c r="C195" s="123" t="s">
        <v>807</v>
      </c>
      <c r="D195" s="124" t="s">
        <v>102</v>
      </c>
      <c r="E195" s="125">
        <v>1.3</v>
      </c>
      <c r="F195" s="483"/>
      <c r="G195" s="483"/>
      <c r="H195" s="164">
        <v>160</v>
      </c>
      <c r="I195" s="164">
        <v>60</v>
      </c>
      <c r="J195" s="280">
        <f>SUM(T195)</f>
        <v>164934</v>
      </c>
      <c r="K195" s="100">
        <f>POWER(I195,0.425)*POWER(H195,0.725)*0.007184</f>
        <v>1.6220625314357542</v>
      </c>
      <c r="L195" s="123"/>
      <c r="M195" s="169">
        <f>E195*K$195</f>
        <v>2.1086812908664805</v>
      </c>
      <c r="N195" s="196"/>
      <c r="O195" s="222"/>
      <c r="P195" s="196"/>
      <c r="Q195" s="222"/>
      <c r="R195" s="196"/>
      <c r="S195" s="268"/>
      <c r="T195" s="84">
        <f>ROUNDUP(M195/U195,0)*V195</f>
        <v>164934</v>
      </c>
      <c r="U195" s="83">
        <v>3</v>
      </c>
      <c r="V195" s="175">
        <v>164934</v>
      </c>
      <c r="Z195" s="227"/>
    </row>
  </sheetData>
  <mergeCells count="7">
    <mergeCell ref="A3:B3"/>
    <mergeCell ref="A55:B55"/>
    <mergeCell ref="A69:B69"/>
    <mergeCell ref="A157:B157"/>
    <mergeCell ref="A130:B130"/>
    <mergeCell ref="A124:B124"/>
    <mergeCell ref="A118:B11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pharmacy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 university hospital</dc:creator>
  <cp:keywords/>
  <dc:description/>
  <cp:lastModifiedBy>医薬品情報管理室</cp:lastModifiedBy>
  <cp:lastPrinted>2008-12-02T06:01:27Z</cp:lastPrinted>
  <dcterms:created xsi:type="dcterms:W3CDTF">2008-05-16T01:53:04Z</dcterms:created>
  <dcterms:modified xsi:type="dcterms:W3CDTF">2009-06-08T12:04:25Z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