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221" yWindow="420" windowWidth="21315" windowHeight="10845" activeTab="0"/>
  </bookViews>
  <sheets>
    <sheet name="Shiroiwa-Value Health 2016" sheetId="1" r:id="rId1"/>
    <sheet name="資料" sheetId="2" r:id="rId2"/>
    <sheet name="データ作成-統計解析" sheetId="3" r:id="rId3"/>
  </sheets>
  <definedNames/>
  <calcPr fullCalcOnLoad="1"/>
</workbook>
</file>

<file path=xl/sharedStrings.xml><?xml version="1.0" encoding="utf-8"?>
<sst xmlns="http://schemas.openxmlformats.org/spreadsheetml/2006/main" count="176" uniqueCount="123">
  <si>
    <t>スコア</t>
  </si>
  <si>
    <t>移動の程度</t>
  </si>
  <si>
    <t>身の回りの管理</t>
  </si>
  <si>
    <t>ふだんの活動</t>
  </si>
  <si>
    <t>痛み／不快感</t>
  </si>
  <si>
    <t>不安／ふさぎ込み</t>
  </si>
  <si>
    <t>患者No</t>
  </si>
  <si>
    <t>効用値（QOLスコア）</t>
  </si>
  <si>
    <t xml:space="preserve">1 歩き回るのに問題はない
2 歩き回るのに少し問題がある 
3 歩き回るのに中程度の問題がある 
4 歩き回るのにかなり問題がある 
5 歩き回ることができない </t>
  </si>
  <si>
    <t xml:space="preserve">1 自分で身体を洗ったり着替えをするのに問題はない 
2 自分で身体を洗ったり着替えをするのに少し問題がある 
3 自分で身体を洗ったり着替えをするのに中程度の問題がある 
4 自分で身体を洗ったり着替えをするのにかなり問題がある 
5 自分で身体を洗ったり着替えをすることができない </t>
  </si>
  <si>
    <t>1 ふだんの活動を行うのに問題はない 
2 ふだんの活動を行うのに少し問題がある 
3 ふだんの活動を行うのに中程度の問題がある 
4 ふだんの活動を行うのにかなり問題がある 
5 ふだんの活動を行うことができない</t>
  </si>
  <si>
    <t xml:space="preserve">1 痛みや不快感はない 
2 少し痛みや不快感がある 
3 中程度の痛みや不快感がある 
4 かなりの痛みや不快感がある 
5 極度の痛みや不快感がある </t>
  </si>
  <si>
    <t xml:space="preserve">1 不安でもふさぎ込んでもいない 
2 少し不安あるいはふさぎ込んでいる 
3 中程度に不安あるいはふさぎ込んでいる 
4 かなり不安あるいはふさぎ込んでいる 
5 極度に不安あるいはふさぎ込んでいる </t>
  </si>
  <si>
    <t>Intercept: -0.0616</t>
  </si>
  <si>
    <t>Shiroiwa T, Ikeda S, Noto S, Igarashi A, Fukuda T, Saito S, Shimozuma K. Comparison of Value Set Based on DCE and/or TTO Data: Scoring for EQ-5D-5LHealth States in Japan. Value Health 2016; 19: 648-54.</t>
  </si>
  <si>
    <r>
      <rPr>
        <b/>
        <sz val="9"/>
        <color indexed="8"/>
        <rFont val="ＭＳ Ｐゴシック"/>
        <family val="3"/>
      </rPr>
      <t>移動の程度</t>
    </r>
    <r>
      <rPr>
        <b/>
        <sz val="9"/>
        <color indexed="8"/>
        <rFont val="Arial"/>
        <family val="2"/>
      </rPr>
      <t xml:space="preserve"> (mo)</t>
    </r>
  </si>
  <si>
    <r>
      <rPr>
        <b/>
        <sz val="9"/>
        <color indexed="8"/>
        <rFont val="ＭＳ Ｐゴシック"/>
        <family val="3"/>
      </rPr>
      <t>身の回りの管理</t>
    </r>
    <r>
      <rPr>
        <b/>
        <sz val="9"/>
        <color indexed="8"/>
        <rFont val="Arial"/>
        <family val="2"/>
      </rPr>
      <t xml:space="preserve"> (sc)</t>
    </r>
  </si>
  <si>
    <r>
      <rPr>
        <b/>
        <sz val="9"/>
        <color indexed="63"/>
        <rFont val="ＭＳ Ｐゴシック"/>
        <family val="3"/>
      </rPr>
      <t>ふだんの活動</t>
    </r>
    <r>
      <rPr>
        <b/>
        <sz val="9"/>
        <color indexed="63"/>
        <rFont val="UICTFontTextStyleBody"/>
        <family val="2"/>
      </rPr>
      <t xml:space="preserve"> (</t>
    </r>
    <r>
      <rPr>
        <b/>
        <sz val="9"/>
        <color indexed="63"/>
        <rFont val="ＭＳ Ｐゴシック"/>
        <family val="3"/>
      </rPr>
      <t>例</t>
    </r>
    <r>
      <rPr>
        <b/>
        <sz val="9"/>
        <color indexed="63"/>
        <rFont val="UICTFontTextStyleBody"/>
        <family val="2"/>
      </rPr>
      <t xml:space="preserve">: </t>
    </r>
    <r>
      <rPr>
        <b/>
        <sz val="9"/>
        <color indexed="63"/>
        <rFont val="ＭＳ Ｐゴシック"/>
        <family val="3"/>
      </rPr>
      <t>仕事、勉強、家族・余暇活動</t>
    </r>
    <r>
      <rPr>
        <b/>
        <sz val="9"/>
        <color indexed="63"/>
        <rFont val="UICTFontTextStyleBody"/>
        <family val="2"/>
      </rPr>
      <t>) (ua)</t>
    </r>
  </si>
  <si>
    <r>
      <rPr>
        <b/>
        <sz val="9"/>
        <color indexed="8"/>
        <rFont val="ＭＳ Ｐゴシック"/>
        <family val="3"/>
      </rPr>
      <t>痛み／不快感</t>
    </r>
    <r>
      <rPr>
        <b/>
        <sz val="9"/>
        <color indexed="8"/>
        <rFont val="Arial"/>
        <family val="2"/>
      </rPr>
      <t xml:space="preserve"> (pd)</t>
    </r>
  </si>
  <si>
    <r>
      <rPr>
        <b/>
        <sz val="9"/>
        <color indexed="8"/>
        <rFont val="ＭＳ Ｐゴシック"/>
        <family val="3"/>
      </rPr>
      <t>不安／ふさぎ込み</t>
    </r>
    <r>
      <rPr>
        <b/>
        <sz val="9"/>
        <color indexed="8"/>
        <rFont val="Arial"/>
        <family val="2"/>
      </rPr>
      <t xml:space="preserve"> (ad)</t>
    </r>
  </si>
  <si>
    <t>移動の程度 (mo)</t>
  </si>
  <si>
    <r>
      <rPr>
        <b/>
        <sz val="12"/>
        <color indexed="8"/>
        <rFont val="ＭＳ Ｐゴシック"/>
        <family val="3"/>
      </rPr>
      <t>身の回りの管理</t>
    </r>
    <r>
      <rPr>
        <b/>
        <sz val="12"/>
        <color indexed="8"/>
        <rFont val="Arial"/>
        <family val="2"/>
      </rPr>
      <t xml:space="preserve"> (sc)</t>
    </r>
  </si>
  <si>
    <r>
      <rPr>
        <b/>
        <sz val="12"/>
        <color indexed="8"/>
        <rFont val="ＭＳ Ｐゴシック"/>
        <family val="3"/>
      </rPr>
      <t>痛み／不快感</t>
    </r>
    <r>
      <rPr>
        <b/>
        <sz val="12"/>
        <color indexed="8"/>
        <rFont val="Arial"/>
        <family val="2"/>
      </rPr>
      <t xml:space="preserve"> (pd)</t>
    </r>
  </si>
  <si>
    <r>
      <rPr>
        <b/>
        <sz val="12"/>
        <color indexed="8"/>
        <rFont val="ＭＳ Ｐゴシック"/>
        <family val="3"/>
      </rPr>
      <t>不安／ふさぎ込み</t>
    </r>
    <r>
      <rPr>
        <b/>
        <sz val="12"/>
        <color indexed="8"/>
        <rFont val="Arial"/>
        <family val="2"/>
      </rPr>
      <t xml:space="preserve"> (ad)</t>
    </r>
  </si>
  <si>
    <r>
      <rPr>
        <b/>
        <sz val="12"/>
        <color indexed="8"/>
        <rFont val="ＭＳ Ｐゴシック"/>
        <family val="3"/>
      </rPr>
      <t>ふだんの活動</t>
    </r>
    <r>
      <rPr>
        <b/>
        <sz val="12"/>
        <color indexed="8"/>
        <rFont val="Arial"/>
        <family val="2"/>
      </rPr>
      <t xml:space="preserve"> (ua)</t>
    </r>
  </si>
  <si>
    <t>mo</t>
  </si>
  <si>
    <t>sc</t>
  </si>
  <si>
    <t>ua</t>
  </si>
  <si>
    <t>pd</t>
  </si>
  <si>
    <t>ad</t>
  </si>
  <si>
    <t>五ケタ数字入力</t>
  </si>
  <si>
    <t>mo</t>
  </si>
  <si>
    <t xml:space="preserve">hybrid model prepared by mapping discrete choice experiment (DCE) data onto composite time trade-off (cTTO) data </t>
  </si>
  <si>
    <t>Before</t>
  </si>
  <si>
    <t>After</t>
  </si>
  <si>
    <t>EQ-5D-5L health states</t>
  </si>
  <si>
    <t>non-parametric repeated measure ANOVA, post-hoc test</t>
  </si>
  <si>
    <t>mean</t>
  </si>
  <si>
    <t>SD</t>
  </si>
  <si>
    <t>N</t>
  </si>
  <si>
    <t>mean</t>
  </si>
  <si>
    <t>95%lower</t>
  </si>
  <si>
    <t>95%upper</t>
  </si>
  <si>
    <t>patients</t>
  </si>
  <si>
    <t>time-1</t>
  </si>
  <si>
    <t>time-1</t>
  </si>
  <si>
    <t>time-2</t>
  </si>
  <si>
    <t>time-2</t>
  </si>
  <si>
    <t>time-3</t>
  </si>
  <si>
    <t>time-3</t>
  </si>
  <si>
    <t>BellCurve for Excel (version 2.11)</t>
  </si>
  <si>
    <t>Social Survey Research Information Co., Ltd.</t>
  </si>
  <si>
    <t>2017/08/22 13:39:08</t>
  </si>
  <si>
    <t>True</t>
  </si>
  <si>
    <t>Bonferroni</t>
  </si>
  <si>
    <t>Sidak</t>
  </si>
  <si>
    <t>Holm</t>
  </si>
  <si>
    <t>B4:E24</t>
  </si>
  <si>
    <t>n</t>
  </si>
  <si>
    <t>Mauchly's W</t>
  </si>
  <si>
    <t>Epsilon</t>
  </si>
  <si>
    <t>Greenhouse-Geisser</t>
  </si>
  <si>
    <t>Huynh-Feldt-Lecoutre</t>
  </si>
  <si>
    <t>Chi-Muller</t>
  </si>
  <si>
    <t>Mauchly's sphericity test (repeated measures ANOVA)</t>
  </si>
  <si>
    <t>post-hoc analyses</t>
  </si>
  <si>
    <r>
      <rPr>
        <sz val="11"/>
        <color indexed="8"/>
        <rFont val="ＭＳ Ｐゴシック"/>
        <family val="3"/>
      </rPr>
      <t>データは本来が</t>
    </r>
    <r>
      <rPr>
        <sz val="11"/>
        <color indexed="8"/>
        <rFont val="Arial"/>
        <family val="2"/>
      </rPr>
      <t>5</t>
    </r>
    <r>
      <rPr>
        <sz val="11"/>
        <color indexed="8"/>
        <rFont val="ＭＳ Ｐゴシック"/>
        <family val="3"/>
      </rPr>
      <t>段階評価によるスコアであるため、ノンパラメトリックデータとなる</t>
    </r>
  </si>
  <si>
    <r>
      <rPr>
        <sz val="11"/>
        <color indexed="8"/>
        <rFont val="ＭＳ Ｐゴシック"/>
        <family val="3"/>
      </rPr>
      <t>同一患者での</t>
    </r>
    <r>
      <rPr>
        <sz val="11"/>
        <color indexed="8"/>
        <rFont val="Arial"/>
        <family val="2"/>
      </rPr>
      <t xml:space="preserve">time course </t>
    </r>
    <r>
      <rPr>
        <sz val="11"/>
        <color indexed="8"/>
        <rFont val="ＭＳ Ｐゴシック"/>
        <family val="3"/>
      </rPr>
      <t>を比較するのであれば</t>
    </r>
  </si>
  <si>
    <r>
      <rPr>
        <b/>
        <sz val="11"/>
        <color indexed="10"/>
        <rFont val="ＭＳ Ｐゴシック"/>
        <family val="3"/>
      </rPr>
      <t>一元配置分散分析（対応あり）</t>
    </r>
  </si>
  <si>
    <r>
      <rPr>
        <sz val="11"/>
        <color indexed="8"/>
        <rFont val="ＭＳ Ｐゴシック"/>
        <family val="3"/>
      </rPr>
      <t>出力内容</t>
    </r>
  </si>
  <si>
    <r>
      <rPr>
        <u val="single"/>
        <sz val="11"/>
        <color indexed="12"/>
        <rFont val="ＭＳ Ｐゴシック"/>
        <family val="3"/>
      </rPr>
      <t>設定オプション</t>
    </r>
  </si>
  <si>
    <r>
      <rPr>
        <u val="single"/>
        <sz val="11"/>
        <color indexed="12"/>
        <rFont val="ＭＳ Ｐゴシック"/>
        <family val="3"/>
      </rPr>
      <t>基本統計量</t>
    </r>
  </si>
  <si>
    <r>
      <t>Mauchly</t>
    </r>
    <r>
      <rPr>
        <u val="single"/>
        <sz val="11"/>
        <color indexed="12"/>
        <rFont val="ＭＳ Ｐゴシック"/>
        <family val="3"/>
      </rPr>
      <t>の球面性検定</t>
    </r>
  </si>
  <si>
    <r>
      <rPr>
        <u val="single"/>
        <sz val="11"/>
        <color indexed="12"/>
        <rFont val="ＭＳ Ｐゴシック"/>
        <family val="3"/>
      </rPr>
      <t>分散分析表</t>
    </r>
  </si>
  <si>
    <r>
      <rPr>
        <u val="single"/>
        <sz val="11"/>
        <color indexed="12"/>
        <rFont val="ＭＳ Ｐゴシック"/>
        <family val="3"/>
      </rPr>
      <t>多重比較検定</t>
    </r>
  </si>
  <si>
    <r>
      <rPr>
        <sz val="11"/>
        <color indexed="8"/>
        <rFont val="ＭＳ Ｐゴシック"/>
        <family val="3"/>
      </rPr>
      <t>ブック</t>
    </r>
    <r>
      <rPr>
        <sz val="11"/>
        <color indexed="8"/>
        <rFont val="Arial"/>
        <family val="2"/>
      </rPr>
      <t xml:space="preserve"> / </t>
    </r>
    <r>
      <rPr>
        <sz val="11"/>
        <color indexed="8"/>
        <rFont val="ＭＳ Ｐゴシック"/>
        <family val="3"/>
      </rPr>
      <t>シート</t>
    </r>
    <r>
      <rPr>
        <sz val="11"/>
        <color indexed="8"/>
        <rFont val="Arial"/>
        <family val="2"/>
      </rPr>
      <t xml:space="preserve"> / </t>
    </r>
    <r>
      <rPr>
        <sz val="11"/>
        <color indexed="8"/>
        <rFont val="ＭＳ Ｐゴシック"/>
        <family val="3"/>
      </rPr>
      <t>範囲</t>
    </r>
  </si>
  <si>
    <r>
      <t xml:space="preserve">EQ-5D-5L </t>
    </r>
    <r>
      <rPr>
        <sz val="11"/>
        <color indexed="8"/>
        <rFont val="ＭＳ Ｐゴシック"/>
        <family val="3"/>
      </rPr>
      <t>計算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ＭＳ Ｐゴシック"/>
        <family val="3"/>
      </rPr>
      <t>改訂</t>
    </r>
    <r>
      <rPr>
        <sz val="11"/>
        <color indexed="8"/>
        <rFont val="Arial"/>
        <family val="2"/>
      </rPr>
      <t>ver1.xlsx / Data / B4:E24</t>
    </r>
  </si>
  <si>
    <r>
      <rPr>
        <sz val="11"/>
        <color indexed="8"/>
        <rFont val="ＭＳ Ｐゴシック"/>
        <family val="3"/>
      </rPr>
      <t>設定オプション（以下</t>
    </r>
    <r>
      <rPr>
        <sz val="11"/>
        <color indexed="8"/>
        <rFont val="Arial"/>
        <family val="2"/>
      </rPr>
      <t>8</t>
    </r>
    <r>
      <rPr>
        <sz val="11"/>
        <color indexed="8"/>
        <rFont val="ＭＳ Ｐゴシック"/>
        <family val="3"/>
      </rPr>
      <t>行を非表示にしています。再表示で展開します。）</t>
    </r>
  </si>
  <si>
    <r>
      <rPr>
        <sz val="11"/>
        <color indexed="8"/>
        <rFont val="ＭＳ Ｐゴシック"/>
        <family val="3"/>
      </rPr>
      <t>最左列</t>
    </r>
  </si>
  <si>
    <r>
      <rPr>
        <sz val="11"/>
        <color indexed="8"/>
        <rFont val="ＭＳ Ｐゴシック"/>
        <family val="3"/>
      </rPr>
      <t>データ入力範囲</t>
    </r>
  </si>
  <si>
    <r>
      <rPr>
        <sz val="11"/>
        <color indexed="8"/>
        <rFont val="ＭＳ Ｐゴシック"/>
        <family val="3"/>
      </rPr>
      <t>先頭行をラベルとして使用</t>
    </r>
  </si>
  <si>
    <r>
      <rPr>
        <sz val="11"/>
        <color indexed="8"/>
        <rFont val="ＭＳ Ｐゴシック"/>
        <family val="3"/>
      </rPr>
      <t>先頭列を被験者ラベルとして使用</t>
    </r>
  </si>
  <si>
    <r>
      <rPr>
        <sz val="11"/>
        <color indexed="8"/>
        <rFont val="ＭＳ Ｐゴシック"/>
        <family val="3"/>
      </rPr>
      <t>基本統計量</t>
    </r>
  </si>
  <si>
    <r>
      <rPr>
        <sz val="11"/>
        <color indexed="8"/>
        <rFont val="ＭＳ Ｐゴシック"/>
        <family val="3"/>
      </rPr>
      <t>目的変数</t>
    </r>
  </si>
  <si>
    <r>
      <rPr>
        <sz val="11"/>
        <color indexed="8"/>
        <rFont val="ＭＳ Ｐゴシック"/>
        <family val="3"/>
      </rPr>
      <t>モデル</t>
    </r>
  </si>
  <si>
    <r>
      <rPr>
        <sz val="11"/>
        <color indexed="8"/>
        <rFont val="ＭＳ Ｐゴシック"/>
        <family val="3"/>
      </rPr>
      <t>因子</t>
    </r>
    <r>
      <rPr>
        <sz val="11"/>
        <color indexed="8"/>
        <rFont val="Arial"/>
        <family val="2"/>
      </rPr>
      <t>A</t>
    </r>
  </si>
  <si>
    <r>
      <rPr>
        <sz val="11"/>
        <color indexed="8"/>
        <rFont val="ＭＳ Ｐゴシック"/>
        <family val="3"/>
      </rPr>
      <t>平　均</t>
    </r>
  </si>
  <si>
    <r>
      <rPr>
        <sz val="11"/>
        <color indexed="8"/>
        <rFont val="ＭＳ Ｐゴシック"/>
        <family val="3"/>
      </rPr>
      <t>標準偏差</t>
    </r>
    <r>
      <rPr>
        <sz val="11"/>
        <color indexed="8"/>
        <rFont val="Arial"/>
        <family val="2"/>
      </rPr>
      <t>(SD)</t>
    </r>
  </si>
  <si>
    <r>
      <rPr>
        <sz val="11"/>
        <color indexed="8"/>
        <rFont val="ＭＳ Ｐゴシック"/>
        <family val="3"/>
      </rPr>
      <t>平均</t>
    </r>
    <r>
      <rPr>
        <sz val="11"/>
        <color indexed="8"/>
        <rFont val="Arial"/>
        <family val="2"/>
      </rPr>
      <t>-SD</t>
    </r>
  </si>
  <si>
    <r>
      <rPr>
        <sz val="11"/>
        <color indexed="8"/>
        <rFont val="ＭＳ Ｐゴシック"/>
        <family val="3"/>
      </rPr>
      <t>平均</t>
    </r>
    <r>
      <rPr>
        <sz val="11"/>
        <color indexed="8"/>
        <rFont val="Arial"/>
        <family val="2"/>
      </rPr>
      <t>+SD</t>
    </r>
  </si>
  <si>
    <r>
      <rPr>
        <sz val="11"/>
        <color indexed="8"/>
        <rFont val="ＭＳ Ｐゴシック"/>
        <family val="3"/>
      </rPr>
      <t>標準誤差</t>
    </r>
    <r>
      <rPr>
        <sz val="11"/>
        <color indexed="8"/>
        <rFont val="Arial"/>
        <family val="2"/>
      </rPr>
      <t>(SE)</t>
    </r>
  </si>
  <si>
    <r>
      <rPr>
        <sz val="11"/>
        <color indexed="8"/>
        <rFont val="ＭＳ Ｐゴシック"/>
        <family val="3"/>
      </rPr>
      <t>平均</t>
    </r>
    <r>
      <rPr>
        <sz val="11"/>
        <color indexed="8"/>
        <rFont val="Arial"/>
        <family val="2"/>
      </rPr>
      <t>-SE</t>
    </r>
  </si>
  <si>
    <r>
      <rPr>
        <sz val="11"/>
        <color indexed="8"/>
        <rFont val="ＭＳ Ｐゴシック"/>
        <family val="3"/>
      </rPr>
      <t>平均</t>
    </r>
    <r>
      <rPr>
        <sz val="11"/>
        <color indexed="8"/>
        <rFont val="Arial"/>
        <family val="2"/>
      </rPr>
      <t>+SE</t>
    </r>
  </si>
  <si>
    <r>
      <rPr>
        <sz val="11"/>
        <color indexed="8"/>
        <rFont val="ＭＳ Ｐゴシック"/>
        <family val="3"/>
      </rPr>
      <t>変数</t>
    </r>
    <r>
      <rPr>
        <sz val="11"/>
        <color indexed="8"/>
        <rFont val="Arial"/>
        <family val="2"/>
      </rPr>
      <t>Y</t>
    </r>
  </si>
  <si>
    <r>
      <rPr>
        <sz val="11"/>
        <color indexed="8"/>
        <rFont val="ＭＳ Ｐゴシック"/>
        <family val="3"/>
      </rPr>
      <t>被験者内効果</t>
    </r>
  </si>
  <si>
    <r>
      <rPr>
        <sz val="11"/>
        <color indexed="8"/>
        <rFont val="ＭＳ Ｐゴシック"/>
        <family val="3"/>
      </rPr>
      <t>カイ二乗値</t>
    </r>
  </si>
  <si>
    <r>
      <rPr>
        <sz val="11"/>
        <color indexed="8"/>
        <rFont val="ＭＳ Ｐゴシック"/>
        <family val="3"/>
      </rPr>
      <t>自由度</t>
    </r>
  </si>
  <si>
    <r>
      <t>P</t>
    </r>
    <r>
      <rPr>
        <sz val="11"/>
        <color indexed="8"/>
        <rFont val="ＭＳ Ｐゴシック"/>
        <family val="3"/>
      </rPr>
      <t>　値</t>
    </r>
  </si>
  <si>
    <r>
      <rPr>
        <sz val="11"/>
        <color indexed="8"/>
        <rFont val="ＭＳ Ｐゴシック"/>
        <family val="3"/>
      </rPr>
      <t>下限値</t>
    </r>
  </si>
  <si>
    <r>
      <rPr>
        <sz val="11"/>
        <color indexed="8"/>
        <rFont val="ＭＳ Ｐゴシック"/>
        <family val="3"/>
      </rPr>
      <t>分散分析表</t>
    </r>
  </si>
  <si>
    <r>
      <rPr>
        <sz val="11"/>
        <color indexed="8"/>
        <rFont val="ＭＳ Ｐゴシック"/>
        <family val="3"/>
      </rPr>
      <t>因　子</t>
    </r>
  </si>
  <si>
    <r>
      <t>Type</t>
    </r>
    <r>
      <rPr>
        <sz val="11"/>
        <color indexed="8"/>
        <rFont val="ＭＳ Ｐゴシック"/>
        <family val="3"/>
      </rPr>
      <t>Ⅲ平方和</t>
    </r>
  </si>
  <si>
    <r>
      <rPr>
        <sz val="11"/>
        <color indexed="8"/>
        <rFont val="ＭＳ Ｐゴシック"/>
        <family val="3"/>
      </rPr>
      <t>平均平方</t>
    </r>
  </si>
  <si>
    <r>
      <t>F</t>
    </r>
    <r>
      <rPr>
        <sz val="11"/>
        <color indexed="8"/>
        <rFont val="ＭＳ Ｐゴシック"/>
        <family val="3"/>
      </rPr>
      <t>　値</t>
    </r>
  </si>
  <si>
    <r>
      <t>*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Arial"/>
        <family val="2"/>
      </rPr>
      <t>P&lt;0.05 **</t>
    </r>
    <r>
      <rPr>
        <sz val="11"/>
        <color indexed="8"/>
        <rFont val="ＭＳ Ｐゴシック"/>
        <family val="3"/>
      </rPr>
      <t>：</t>
    </r>
    <r>
      <rPr>
        <sz val="11"/>
        <color indexed="8"/>
        <rFont val="Arial"/>
        <family val="2"/>
      </rPr>
      <t>P&lt;0.01</t>
    </r>
  </si>
  <si>
    <r>
      <rPr>
        <sz val="11"/>
        <color indexed="8"/>
        <rFont val="ＭＳ Ｐゴシック"/>
        <family val="3"/>
      </rPr>
      <t>被験者内因子</t>
    </r>
  </si>
  <si>
    <r>
      <rPr>
        <sz val="11"/>
        <color indexed="8"/>
        <rFont val="ＭＳ Ｐゴシック"/>
        <family val="3"/>
      </rPr>
      <t>球面性仮定</t>
    </r>
  </si>
  <si>
    <r>
      <rPr>
        <sz val="11"/>
        <color indexed="8"/>
        <rFont val="ＭＳ Ｐゴシック"/>
        <family val="3"/>
      </rPr>
      <t>誤差（因子</t>
    </r>
    <r>
      <rPr>
        <sz val="11"/>
        <color indexed="8"/>
        <rFont val="Arial"/>
        <family val="2"/>
      </rPr>
      <t>A</t>
    </r>
    <r>
      <rPr>
        <sz val="11"/>
        <color indexed="8"/>
        <rFont val="ＭＳ Ｐゴシック"/>
        <family val="3"/>
      </rPr>
      <t>）</t>
    </r>
  </si>
  <si>
    <r>
      <rPr>
        <sz val="11"/>
        <color indexed="8"/>
        <rFont val="ＭＳ Ｐゴシック"/>
        <family val="3"/>
      </rPr>
      <t>被験者間因子</t>
    </r>
  </si>
  <si>
    <r>
      <t>patients</t>
    </r>
    <r>
      <rPr>
        <sz val="11"/>
        <color indexed="8"/>
        <rFont val="ＭＳ Ｐゴシック"/>
        <family val="3"/>
      </rPr>
      <t>（誤差）</t>
    </r>
  </si>
  <si>
    <r>
      <rPr>
        <sz val="11"/>
        <color indexed="8"/>
        <rFont val="ＭＳ Ｐゴシック"/>
        <family val="3"/>
      </rPr>
      <t>全体</t>
    </r>
  </si>
  <si>
    <r>
      <rPr>
        <sz val="11"/>
        <color indexed="8"/>
        <rFont val="ＭＳ Ｐゴシック"/>
        <family val="3"/>
      </rPr>
      <t>多重比較検定</t>
    </r>
  </si>
  <si>
    <r>
      <rPr>
        <sz val="11"/>
        <color indexed="8"/>
        <rFont val="ＭＳ Ｐゴシック"/>
        <family val="3"/>
      </rPr>
      <t>水準</t>
    </r>
    <r>
      <rPr>
        <sz val="11"/>
        <color indexed="8"/>
        <rFont val="Arial"/>
        <family val="2"/>
      </rPr>
      <t>1</t>
    </r>
  </si>
  <si>
    <r>
      <rPr>
        <sz val="11"/>
        <color indexed="8"/>
        <rFont val="ＭＳ Ｐゴシック"/>
        <family val="3"/>
      </rPr>
      <t>水準</t>
    </r>
    <r>
      <rPr>
        <sz val="11"/>
        <color indexed="8"/>
        <rFont val="Arial"/>
        <family val="2"/>
      </rPr>
      <t>2</t>
    </r>
  </si>
  <si>
    <r>
      <rPr>
        <sz val="11"/>
        <color indexed="8"/>
        <rFont val="ＭＳ Ｐゴシック"/>
        <family val="3"/>
      </rPr>
      <t>平均</t>
    </r>
    <r>
      <rPr>
        <sz val="11"/>
        <color indexed="8"/>
        <rFont val="Arial"/>
        <family val="2"/>
      </rPr>
      <t>1</t>
    </r>
  </si>
  <si>
    <r>
      <rPr>
        <sz val="11"/>
        <color indexed="8"/>
        <rFont val="ＭＳ Ｐゴシック"/>
        <family val="3"/>
      </rPr>
      <t>平均</t>
    </r>
    <r>
      <rPr>
        <sz val="11"/>
        <color indexed="8"/>
        <rFont val="Arial"/>
        <family val="2"/>
      </rPr>
      <t>2</t>
    </r>
  </si>
  <si>
    <r>
      <rPr>
        <sz val="11"/>
        <color indexed="8"/>
        <rFont val="ＭＳ Ｐゴシック"/>
        <family val="3"/>
      </rPr>
      <t>差</t>
    </r>
  </si>
  <si>
    <r>
      <rPr>
        <sz val="11"/>
        <color indexed="8"/>
        <rFont val="ＭＳ Ｐゴシック"/>
        <family val="3"/>
      </rPr>
      <t>標準誤差</t>
    </r>
  </si>
  <si>
    <r>
      <rPr>
        <sz val="11"/>
        <color indexed="8"/>
        <rFont val="ＭＳ Ｐゴシック"/>
        <family val="3"/>
      </rPr>
      <t>統計量</t>
    </r>
  </si>
  <si>
    <t>patients</t>
  </si>
  <si>
    <t>before</t>
  </si>
  <si>
    <t>after1</t>
  </si>
  <si>
    <t>after2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</si>
</sst>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0_ "/>
    <numFmt numFmtId="178" formatCode="0.00000_ "/>
    <numFmt numFmtId="179" formatCode="0.000"/>
    <numFmt numFmtId="180" formatCode="[&lt;0.001]&quot;p &lt; 0.001&quot;;0.0000"/>
  </numFmts>
  <fonts count="8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b/>
      <sz val="9"/>
      <color indexed="63"/>
      <name val="UICTFontTextStyleBody"/>
      <family val="2"/>
    </font>
    <font>
      <b/>
      <sz val="9"/>
      <color indexed="8"/>
      <name val="Arial"/>
      <family val="2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9"/>
      <color indexed="63"/>
      <name val="Arial"/>
      <family val="2"/>
    </font>
    <font>
      <sz val="12"/>
      <color indexed="8"/>
      <name val="Arial"/>
      <family val="2"/>
    </font>
    <font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0"/>
      <name val="Arial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60"/>
      <name val="ＭＳ Ｐゴシック"/>
      <family val="3"/>
    </font>
    <font>
      <b/>
      <sz val="14"/>
      <color indexed="60"/>
      <name val="Calibri"/>
      <family val="2"/>
    </font>
    <font>
      <sz val="11"/>
      <name val="ＭＳ Ｐゴシック"/>
      <family val="3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+mn-ea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sz val="11"/>
      <color theme="1"/>
      <name val="ＭＳ Ｐゴシック"/>
      <family val="3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9"/>
      <color rgb="FF454545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3"/>
    </font>
    <font>
      <b/>
      <sz val="11"/>
      <color theme="1"/>
      <name val="ＭＳ Ｐゴシック"/>
      <family val="3"/>
    </font>
    <font>
      <b/>
      <sz val="14"/>
      <color rgb="FFFF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C00000"/>
      <name val="Arial"/>
      <family val="2"/>
    </font>
    <font>
      <b/>
      <sz val="11"/>
      <color rgb="FFC00000"/>
      <name val="Arial"/>
      <family val="2"/>
    </font>
    <font>
      <b/>
      <sz val="11"/>
      <color rgb="FFFF0000"/>
      <name val="Calibri"/>
      <family val="3"/>
    </font>
    <font>
      <b/>
      <sz val="11"/>
      <color rgb="FFFF0000"/>
      <name val="Arial"/>
      <family val="2"/>
    </font>
    <font>
      <u val="single"/>
      <sz val="11"/>
      <color theme="10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454545"/>
      <name val="UICTFontTextStyleBody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ck">
        <color theme="9" tint="-0.24993999302387238"/>
      </left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ck">
        <color theme="9" tint="-0.24993999302387238"/>
      </left>
      <right style="thin"/>
      <top style="thick">
        <color theme="9" tint="-0.24993999302387238"/>
      </top>
      <bottom style="double"/>
    </border>
    <border>
      <left style="thin"/>
      <right style="thin"/>
      <top style="thick">
        <color theme="9" tint="-0.24993999302387238"/>
      </top>
      <bottom style="double"/>
    </border>
    <border>
      <left style="thick">
        <color rgb="FFFF0000"/>
      </left>
      <right style="thick">
        <color rgb="FFFF0000"/>
      </right>
      <top/>
      <bottom style="thin"/>
    </border>
    <border>
      <left style="thick">
        <color rgb="FFFF0000"/>
      </left>
      <right style="thick">
        <color rgb="FFFF0000"/>
      </right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ck">
        <color theme="9" tint="-0.24993999302387238"/>
      </left>
      <right style="thin"/>
      <top style="thin"/>
      <bottom style="medium"/>
    </border>
    <border>
      <left style="thick">
        <color rgb="FFFF0000"/>
      </left>
      <right style="thick">
        <color rgb="FFFF0000"/>
      </right>
      <top style="thin"/>
      <bottom style="medium"/>
    </border>
    <border>
      <left style="thin"/>
      <right/>
      <top style="thick">
        <color theme="9" tint="-0.24993999302387238"/>
      </top>
      <bottom style="double"/>
    </border>
    <border>
      <left style="thick">
        <color theme="9" tint="-0.24993999302387238"/>
      </left>
      <right style="thick">
        <color theme="9" tint="-0.24993999302387238"/>
      </right>
      <top/>
      <bottom style="thin"/>
    </border>
    <border>
      <left style="thick">
        <color theme="9" tint="-0.24993999302387238"/>
      </left>
      <right style="thick">
        <color theme="9" tint="-0.24993999302387238"/>
      </right>
      <top style="thin"/>
      <bottom style="medium"/>
    </border>
    <border>
      <left style="thick">
        <color theme="9" tint="-0.24993999302387238"/>
      </left>
      <right style="thick">
        <color theme="9" tint="-0.24993999302387238"/>
      </right>
      <top style="thin"/>
      <bottom style="thick">
        <color theme="9" tint="-0.24993999302387238"/>
      </bottom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thin"/>
      <right/>
      <top style="thin"/>
      <bottom style="double"/>
    </border>
    <border>
      <left style="thick">
        <color theme="9" tint="-0.24993999302387238"/>
      </left>
      <right style="thick">
        <color theme="9" tint="-0.24993999302387238"/>
      </right>
      <top style="thick">
        <color theme="9" tint="-0.24993999302387238"/>
      </top>
      <bottom style="double"/>
    </border>
    <border>
      <left style="thick">
        <color rgb="FFFF0000"/>
      </left>
      <right style="thick">
        <color rgb="FFFF0000"/>
      </right>
      <top style="thick">
        <color rgb="FFFF0000"/>
      </top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140"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8" fillId="0" borderId="0" xfId="0" applyFont="1" applyBorder="1" applyAlignment="1">
      <alignment vertical="center"/>
    </xf>
    <xf numFmtId="0" fontId="68" fillId="0" borderId="10" xfId="0" applyFont="1" applyBorder="1" applyAlignment="1" applyProtection="1">
      <alignment vertical="center"/>
      <protection/>
    </xf>
    <xf numFmtId="0" fontId="68" fillId="0" borderId="10" xfId="0" applyFont="1" applyBorder="1" applyAlignment="1" applyProtection="1">
      <alignment horizontal="center" vertical="center"/>
      <protection/>
    </xf>
    <xf numFmtId="0" fontId="67" fillId="0" borderId="10" xfId="0" applyFont="1" applyBorder="1" applyAlignment="1" applyProtection="1">
      <alignment vertical="center"/>
      <protection/>
    </xf>
    <xf numFmtId="0" fontId="67" fillId="0" borderId="10" xfId="0" applyFont="1" applyBorder="1" applyAlignment="1" applyProtection="1">
      <alignment horizontal="center" vertical="center"/>
      <protection/>
    </xf>
    <xf numFmtId="0" fontId="67" fillId="0" borderId="0" xfId="0" applyFont="1" applyAlignment="1">
      <alignment vertical="center" wrapText="1"/>
    </xf>
    <xf numFmtId="0" fontId="67" fillId="0" borderId="0" xfId="0" applyFont="1" applyAlignment="1">
      <alignment horizontal="left" vertical="top"/>
    </xf>
    <xf numFmtId="0" fontId="68" fillId="0" borderId="10" xfId="0" applyFont="1" applyBorder="1" applyAlignment="1" applyProtection="1">
      <alignment horizontal="left" vertical="top"/>
      <protection/>
    </xf>
    <xf numFmtId="0" fontId="67" fillId="0" borderId="10" xfId="0" applyFont="1" applyBorder="1" applyAlignment="1" applyProtection="1">
      <alignment horizontal="left" vertical="top"/>
      <protection/>
    </xf>
    <xf numFmtId="0" fontId="69" fillId="0" borderId="0" xfId="0" applyFont="1" applyAlignment="1">
      <alignment vertical="center"/>
    </xf>
    <xf numFmtId="0" fontId="70" fillId="0" borderId="0" xfId="0" applyFont="1" applyBorder="1" applyAlignment="1">
      <alignment vertical="center"/>
    </xf>
    <xf numFmtId="0" fontId="67" fillId="0" borderId="0" xfId="0" applyFont="1" applyBorder="1" applyAlignment="1">
      <alignment horizontal="left" vertical="top"/>
    </xf>
    <xf numFmtId="0" fontId="68" fillId="0" borderId="0" xfId="0" applyFont="1" applyBorder="1" applyAlignment="1" applyProtection="1">
      <alignment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left" vertical="top"/>
      <protection/>
    </xf>
    <xf numFmtId="0" fontId="67" fillId="0" borderId="0" xfId="0" applyFont="1" applyBorder="1" applyAlignment="1" applyProtection="1">
      <alignment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left" vertical="top"/>
      <protection/>
    </xf>
    <xf numFmtId="0" fontId="67" fillId="0" borderId="0" xfId="0" applyFont="1" applyBorder="1" applyAlignment="1">
      <alignment vertical="center" wrapText="1"/>
    </xf>
    <xf numFmtId="0" fontId="71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top" wrapText="1"/>
    </xf>
    <xf numFmtId="0" fontId="67" fillId="0" borderId="11" xfId="0" applyFont="1" applyBorder="1" applyAlignment="1">
      <alignment vertical="top" wrapText="1"/>
    </xf>
    <xf numFmtId="0" fontId="67" fillId="0" borderId="12" xfId="0" applyFont="1" applyBorder="1" applyAlignment="1">
      <alignment vertical="top" wrapText="1"/>
    </xf>
    <xf numFmtId="0" fontId="67" fillId="0" borderId="13" xfId="0" applyFont="1" applyBorder="1" applyAlignment="1">
      <alignment horizontal="center" vertical="center"/>
    </xf>
    <xf numFmtId="0" fontId="67" fillId="13" borderId="13" xfId="0" applyFont="1" applyFill="1" applyBorder="1" applyAlignment="1">
      <alignment horizontal="center" vertical="center"/>
    </xf>
    <xf numFmtId="0" fontId="67" fillId="13" borderId="14" xfId="0" applyFont="1" applyFill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73" fillId="0" borderId="16" xfId="0" applyFont="1" applyBorder="1" applyAlignment="1">
      <alignment horizontal="center" vertical="center"/>
    </xf>
    <xf numFmtId="0" fontId="74" fillId="13" borderId="17" xfId="0" applyFont="1" applyFill="1" applyBorder="1" applyAlignment="1">
      <alignment horizontal="center" vertical="center" wrapText="1"/>
    </xf>
    <xf numFmtId="0" fontId="74" fillId="13" borderId="18" xfId="0" applyFont="1" applyFill="1" applyBorder="1" applyAlignment="1">
      <alignment horizontal="center" vertical="center" wrapText="1"/>
    </xf>
    <xf numFmtId="176" fontId="75" fillId="33" borderId="19" xfId="0" applyNumberFormat="1" applyFont="1" applyFill="1" applyBorder="1" applyAlignment="1">
      <alignment vertical="center"/>
    </xf>
    <xf numFmtId="176" fontId="75" fillId="33" borderId="20" xfId="0" applyNumberFormat="1" applyFont="1" applyFill="1" applyBorder="1" applyAlignment="1">
      <alignment vertical="center"/>
    </xf>
    <xf numFmtId="0" fontId="67" fillId="0" borderId="21" xfId="0" applyFont="1" applyBorder="1" applyAlignment="1">
      <alignment horizontal="center" vertical="center"/>
    </xf>
    <xf numFmtId="0" fontId="72" fillId="0" borderId="22" xfId="0" applyFont="1" applyBorder="1" applyAlignment="1">
      <alignment horizontal="center" vertical="center"/>
    </xf>
    <xf numFmtId="0" fontId="67" fillId="13" borderId="23" xfId="0" applyFont="1" applyFill="1" applyBorder="1" applyAlignment="1">
      <alignment horizontal="center" vertical="center"/>
    </xf>
    <xf numFmtId="0" fontId="67" fillId="13" borderId="21" xfId="0" applyFont="1" applyFill="1" applyBorder="1" applyAlignment="1">
      <alignment horizontal="center" vertical="center"/>
    </xf>
    <xf numFmtId="176" fontId="75" fillId="33" borderId="24" xfId="0" applyNumberFormat="1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67" fillId="13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72" fillId="0" borderId="10" xfId="0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4" fillId="13" borderId="25" xfId="0" applyFont="1" applyFill="1" applyBorder="1" applyAlignment="1">
      <alignment horizontal="center" vertical="center" wrapText="1"/>
    </xf>
    <xf numFmtId="0" fontId="67" fillId="13" borderId="15" xfId="0" applyFont="1" applyFill="1" applyBorder="1" applyAlignment="1">
      <alignment horizontal="center" vertical="center"/>
    </xf>
    <xf numFmtId="0" fontId="67" fillId="13" borderId="22" xfId="0" applyFont="1" applyFill="1" applyBorder="1" applyAlignment="1">
      <alignment horizontal="center" vertical="center"/>
    </xf>
    <xf numFmtId="176" fontId="75" fillId="13" borderId="26" xfId="0" applyNumberFormat="1" applyFont="1" applyFill="1" applyBorder="1" applyAlignment="1">
      <alignment horizontal="center" vertical="center"/>
    </xf>
    <xf numFmtId="176" fontId="75" fillId="13" borderId="27" xfId="0" applyNumberFormat="1" applyFont="1" applyFill="1" applyBorder="1" applyAlignment="1">
      <alignment horizontal="center" vertical="center"/>
    </xf>
    <xf numFmtId="176" fontId="75" fillId="13" borderId="28" xfId="0" applyNumberFormat="1" applyFont="1" applyFill="1" applyBorder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67" fillId="0" borderId="29" xfId="0" applyFont="1" applyBorder="1" applyAlignment="1">
      <alignment vertical="center"/>
    </xf>
    <xf numFmtId="0" fontId="67" fillId="0" borderId="13" xfId="0" applyFont="1" applyBorder="1" applyAlignment="1">
      <alignment vertical="center"/>
    </xf>
    <xf numFmtId="176" fontId="67" fillId="0" borderId="10" xfId="0" applyNumberFormat="1" applyFont="1" applyBorder="1" applyAlignment="1">
      <alignment vertical="center"/>
    </xf>
    <xf numFmtId="176" fontId="67" fillId="0" borderId="0" xfId="0" applyNumberFormat="1" applyFont="1" applyAlignment="1">
      <alignment vertical="center"/>
    </xf>
    <xf numFmtId="0" fontId="76" fillId="0" borderId="0" xfId="0" applyFont="1" applyAlignment="1">
      <alignment vertical="center"/>
    </xf>
    <xf numFmtId="176" fontId="75" fillId="0" borderId="0" xfId="0" applyNumberFormat="1" applyFont="1" applyFill="1" applyBorder="1" applyAlignment="1">
      <alignment vertical="center"/>
    </xf>
    <xf numFmtId="0" fontId="67" fillId="0" borderId="0" xfId="0" applyFont="1" applyFill="1" applyAlignment="1">
      <alignment vertical="center"/>
    </xf>
    <xf numFmtId="0" fontId="77" fillId="0" borderId="0" xfId="0" applyFont="1" applyFill="1" applyBorder="1" applyAlignment="1">
      <alignment horizontal="left" vertical="center" indent="1"/>
    </xf>
    <xf numFmtId="176" fontId="78" fillId="0" borderId="0" xfId="0" applyNumberFormat="1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67" fillId="0" borderId="30" xfId="0" applyFont="1" applyBorder="1" applyAlignment="1">
      <alignment vertical="center"/>
    </xf>
    <xf numFmtId="176" fontId="79" fillId="0" borderId="0" xfId="0" applyNumberFormat="1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4" fillId="0" borderId="29" xfId="0" applyFont="1" applyBorder="1" applyAlignment="1">
      <alignment horizontal="center" vertical="center" wrapText="1"/>
    </xf>
    <xf numFmtId="0" fontId="74" fillId="0" borderId="31" xfId="0" applyFont="1" applyBorder="1" applyAlignment="1">
      <alignment horizontal="center" vertical="center" wrapText="1"/>
    </xf>
    <xf numFmtId="0" fontId="74" fillId="13" borderId="32" xfId="0" applyFont="1" applyFill="1" applyBorder="1" applyAlignment="1">
      <alignment horizontal="center" vertical="center" wrapText="1"/>
    </xf>
    <xf numFmtId="0" fontId="74" fillId="33" borderId="33" xfId="0" applyFont="1" applyFill="1" applyBorder="1" applyAlignment="1">
      <alignment horizontal="center" vertical="center" wrapText="1"/>
    </xf>
    <xf numFmtId="176" fontId="75" fillId="0" borderId="0" xfId="0" applyNumberFormat="1" applyFont="1" applyFill="1" applyBorder="1" applyAlignment="1">
      <alignment horizontal="center" vertical="center"/>
    </xf>
    <xf numFmtId="0" fontId="67" fillId="0" borderId="34" xfId="0" applyFont="1" applyBorder="1" applyAlignment="1">
      <alignment vertical="center"/>
    </xf>
    <xf numFmtId="0" fontId="76" fillId="0" borderId="0" xfId="0" applyFont="1" applyAlignment="1">
      <alignment horizontal="left" vertical="center"/>
    </xf>
    <xf numFmtId="0" fontId="76" fillId="0" borderId="10" xfId="0" applyFont="1" applyBorder="1" applyAlignment="1" applyProtection="1">
      <alignment horizontal="center" vertical="center"/>
      <protection/>
    </xf>
    <xf numFmtId="0" fontId="76" fillId="0" borderId="10" xfId="0" applyFont="1" applyBorder="1" applyAlignment="1" applyProtection="1">
      <alignment horizontal="center" vertical="top"/>
      <protection/>
    </xf>
    <xf numFmtId="0" fontId="76" fillId="0" borderId="10" xfId="0" applyFont="1" applyBorder="1" applyAlignment="1">
      <alignment horizontal="center" vertical="center"/>
    </xf>
    <xf numFmtId="0" fontId="76" fillId="0" borderId="10" xfId="0" applyFont="1" applyBorder="1" applyAlignment="1">
      <alignment vertical="center"/>
    </xf>
    <xf numFmtId="0" fontId="80" fillId="0" borderId="0" xfId="0" applyFont="1" applyAlignment="1">
      <alignment vertical="center"/>
    </xf>
    <xf numFmtId="0" fontId="67" fillId="0" borderId="10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 wrapText="1"/>
    </xf>
    <xf numFmtId="0" fontId="67" fillId="0" borderId="29" xfId="0" applyFont="1" applyBorder="1" applyAlignment="1">
      <alignment horizontal="center" vertical="center"/>
    </xf>
    <xf numFmtId="0" fontId="67" fillId="0" borderId="35" xfId="0" applyFont="1" applyBorder="1" applyAlignment="1">
      <alignment vertical="center"/>
    </xf>
    <xf numFmtId="176" fontId="67" fillId="0" borderId="35" xfId="0" applyNumberFormat="1" applyFont="1" applyBorder="1" applyAlignment="1">
      <alignment vertical="center"/>
    </xf>
    <xf numFmtId="176" fontId="77" fillId="0" borderId="10" xfId="0" applyNumberFormat="1" applyFont="1" applyBorder="1" applyAlignment="1">
      <alignment vertical="center"/>
    </xf>
    <xf numFmtId="0" fontId="77" fillId="0" borderId="36" xfId="0" applyFont="1" applyBorder="1" applyAlignment="1">
      <alignment vertical="center"/>
    </xf>
    <xf numFmtId="176" fontId="77" fillId="0" borderId="37" xfId="0" applyNumberFormat="1" applyFont="1" applyBorder="1" applyAlignment="1">
      <alignment vertical="center"/>
    </xf>
    <xf numFmtId="176" fontId="77" fillId="0" borderId="38" xfId="0" applyNumberFormat="1" applyFont="1" applyBorder="1" applyAlignment="1">
      <alignment vertical="center"/>
    </xf>
    <xf numFmtId="0" fontId="77" fillId="0" borderId="39" xfId="0" applyFont="1" applyBorder="1" applyAlignment="1">
      <alignment vertical="center"/>
    </xf>
    <xf numFmtId="176" fontId="77" fillId="0" borderId="40" xfId="0" applyNumberFormat="1" applyFont="1" applyBorder="1" applyAlignment="1">
      <alignment vertical="center"/>
    </xf>
    <xf numFmtId="0" fontId="77" fillId="0" borderId="41" xfId="0" applyFont="1" applyBorder="1" applyAlignment="1">
      <alignment vertical="center"/>
    </xf>
    <xf numFmtId="0" fontId="77" fillId="0" borderId="21" xfId="0" applyFont="1" applyBorder="1" applyAlignment="1">
      <alignment vertical="center"/>
    </xf>
    <xf numFmtId="0" fontId="77" fillId="0" borderId="42" xfId="0" applyFont="1" applyBorder="1" applyAlignment="1">
      <alignment vertical="center"/>
    </xf>
    <xf numFmtId="0" fontId="77" fillId="0" borderId="43" xfId="0" applyFont="1" applyBorder="1" applyAlignment="1">
      <alignment vertical="center"/>
    </xf>
    <xf numFmtId="176" fontId="77" fillId="0" borderId="44" xfId="0" applyNumberFormat="1" applyFont="1" applyBorder="1" applyAlignment="1">
      <alignment vertical="center"/>
    </xf>
    <xf numFmtId="177" fontId="67" fillId="0" borderId="0" xfId="0" applyNumberFormat="1" applyFont="1" applyAlignment="1">
      <alignment vertical="center"/>
    </xf>
    <xf numFmtId="178" fontId="67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43" applyFont="1" applyAlignment="1">
      <alignment vertical="center"/>
    </xf>
    <xf numFmtId="49" fontId="67" fillId="0" borderId="0" xfId="0" applyNumberFormat="1" applyFont="1" applyAlignment="1">
      <alignment vertical="center"/>
    </xf>
    <xf numFmtId="179" fontId="67" fillId="0" borderId="0" xfId="0" applyNumberFormat="1" applyFont="1" applyAlignment="1">
      <alignment vertical="center"/>
    </xf>
    <xf numFmtId="180" fontId="67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49" fontId="81" fillId="0" borderId="0" xfId="0" applyNumberFormat="1" applyFont="1" applyAlignment="1">
      <alignment vertical="center"/>
    </xf>
    <xf numFmtId="0" fontId="83" fillId="2" borderId="29" xfId="0" applyFont="1" applyFill="1" applyBorder="1" applyAlignment="1">
      <alignment horizontal="center" vertical="center" wrapText="1"/>
    </xf>
    <xf numFmtId="0" fontId="83" fillId="2" borderId="31" xfId="0" applyFont="1" applyFill="1" applyBorder="1" applyAlignment="1">
      <alignment horizontal="center" vertical="center" wrapText="1"/>
    </xf>
    <xf numFmtId="0" fontId="67" fillId="2" borderId="13" xfId="0" applyFont="1" applyFill="1" applyBorder="1" applyAlignment="1">
      <alignment horizontal="center" vertical="center"/>
    </xf>
    <xf numFmtId="0" fontId="67" fillId="2" borderId="15" xfId="0" applyFont="1" applyFill="1" applyBorder="1" applyAlignment="1">
      <alignment horizontal="center" vertical="center"/>
    </xf>
    <xf numFmtId="0" fontId="67" fillId="2" borderId="10" xfId="0" applyFont="1" applyFill="1" applyBorder="1" applyAlignment="1">
      <alignment horizontal="center" vertical="center"/>
    </xf>
    <xf numFmtId="0" fontId="67" fillId="2" borderId="16" xfId="0" applyFont="1" applyFill="1" applyBorder="1" applyAlignment="1">
      <alignment horizontal="center" vertical="center"/>
    </xf>
    <xf numFmtId="0" fontId="67" fillId="2" borderId="21" xfId="0" applyFont="1" applyFill="1" applyBorder="1" applyAlignment="1">
      <alignment horizontal="center" vertical="center"/>
    </xf>
    <xf numFmtId="0" fontId="67" fillId="2" borderId="2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 vertical="center"/>
    </xf>
    <xf numFmtId="0" fontId="68" fillId="0" borderId="0" xfId="0" applyFont="1" applyFill="1" applyBorder="1" applyAlignment="1" applyProtection="1">
      <alignment vertical="center"/>
      <protection/>
    </xf>
    <xf numFmtId="0" fontId="67" fillId="0" borderId="0" xfId="0" applyFont="1" applyFill="1" applyBorder="1" applyAlignment="1" applyProtection="1">
      <alignment vertical="center"/>
      <protection/>
    </xf>
    <xf numFmtId="0" fontId="68" fillId="0" borderId="16" xfId="0" applyFont="1" applyBorder="1" applyAlignment="1" applyProtection="1">
      <alignment vertical="center"/>
      <protection/>
    </xf>
    <xf numFmtId="0" fontId="67" fillId="0" borderId="16" xfId="0" applyFont="1" applyBorder="1" applyAlignment="1" applyProtection="1">
      <alignment vertical="center"/>
      <protection/>
    </xf>
    <xf numFmtId="0" fontId="68" fillId="0" borderId="45" xfId="0" applyFont="1" applyBorder="1" applyAlignment="1" applyProtection="1">
      <alignment horizontal="center" vertical="center"/>
      <protection/>
    </xf>
    <xf numFmtId="0" fontId="67" fillId="0" borderId="45" xfId="0" applyFont="1" applyBorder="1" applyAlignment="1" applyProtection="1">
      <alignment horizontal="center" vertical="center"/>
      <protection/>
    </xf>
    <xf numFmtId="0" fontId="69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top" wrapText="1"/>
    </xf>
    <xf numFmtId="0" fontId="74" fillId="0" borderId="0" xfId="0" applyFont="1" applyFill="1" applyBorder="1" applyAlignment="1">
      <alignment horizontal="center" vertical="center" wrapText="1"/>
    </xf>
    <xf numFmtId="0" fontId="84" fillId="7" borderId="10" xfId="0" applyFont="1" applyFill="1" applyBorder="1" applyAlignment="1">
      <alignment horizontal="center" vertical="center"/>
    </xf>
    <xf numFmtId="0" fontId="85" fillId="7" borderId="10" xfId="0" applyFont="1" applyFill="1" applyBorder="1" applyAlignment="1">
      <alignment vertical="center" wrapText="1"/>
    </xf>
    <xf numFmtId="0" fontId="71" fillId="7" borderId="10" xfId="0" applyFont="1" applyFill="1" applyBorder="1" applyAlignment="1">
      <alignment horizontal="left" vertical="distributed" wrapText="1"/>
    </xf>
    <xf numFmtId="0" fontId="69" fillId="7" borderId="10" xfId="0" applyFont="1" applyFill="1" applyBorder="1" applyAlignment="1">
      <alignment horizontal="left" vertical="distributed" wrapText="1"/>
    </xf>
    <xf numFmtId="0" fontId="67" fillId="0" borderId="16" xfId="0" applyFont="1" applyBorder="1" applyAlignment="1">
      <alignment horizontal="center" vertical="center" wrapText="1"/>
    </xf>
    <xf numFmtId="0" fontId="67" fillId="0" borderId="46" xfId="0" applyFont="1" applyBorder="1" applyAlignment="1">
      <alignment vertical="center"/>
    </xf>
    <xf numFmtId="0" fontId="67" fillId="0" borderId="45" xfId="0" applyFont="1" applyBorder="1" applyAlignment="1">
      <alignment vertical="center"/>
    </xf>
    <xf numFmtId="0" fontId="67" fillId="0" borderId="16" xfId="0" applyFont="1" applyBorder="1" applyAlignment="1">
      <alignment horizontal="center" vertical="center"/>
    </xf>
    <xf numFmtId="0" fontId="67" fillId="0" borderId="4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各水準の平均値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【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因子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】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1"/>
          <c:y val="0.2355"/>
          <c:w val="0.5695"/>
          <c:h val="0.72975"/>
        </c:manualLayout>
      </c:layout>
      <c:lineChart>
        <c:grouping val="standard"/>
        <c:varyColors val="0"/>
        <c:ser>
          <c:idx val="3"/>
          <c:order val="0"/>
          <c:tx>
            <c:strRef>
              <c:f>'データ作成-統計解析'!$H$64</c:f>
              <c:strCache>
                <c:ptCount val="1"/>
                <c:pt idx="0">
                  <c:v>平均+SD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'データ作成-統計解析'!$C$65:$C$67</c:f>
              <c:strCache/>
            </c:strRef>
          </c:cat>
          <c:val>
            <c:numRef>
              <c:f>'データ作成-統計解析'!$H$65:$H$67</c:f>
              <c:numCache/>
            </c:numRef>
          </c:val>
          <c:smooth val="0"/>
        </c:ser>
        <c:ser>
          <c:idx val="5"/>
          <c:order val="1"/>
          <c:tx>
            <c:strRef>
              <c:f>'データ作成-統計解析'!$K$64</c:f>
              <c:strCache>
                <c:ptCount val="1"/>
                <c:pt idx="0">
                  <c:v>平均+SE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'データ作成-統計解析'!$C$65:$C$67</c:f>
              <c:strCache/>
            </c:strRef>
          </c:cat>
          <c:val>
            <c:numRef>
              <c:f>'データ作成-統計解析'!$K$65:$K$67</c:f>
              <c:numCache/>
            </c:numRef>
          </c:val>
          <c:smooth val="0"/>
        </c:ser>
        <c:ser>
          <c:idx val="1"/>
          <c:order val="2"/>
          <c:tx>
            <c:strRef>
              <c:f>'データ作成-統計解析'!$E$64</c:f>
              <c:strCache>
                <c:ptCount val="1"/>
                <c:pt idx="0">
                  <c:v>平　均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'データ作成-統計解析'!$C$65:$C$67</c:f>
              <c:strCache/>
            </c:strRef>
          </c:cat>
          <c:val>
            <c:numRef>
              <c:f>'データ作成-統計解析'!$E$65:$E$67</c:f>
              <c:numCache/>
            </c:numRef>
          </c:val>
          <c:smooth val="0"/>
        </c:ser>
        <c:ser>
          <c:idx val="4"/>
          <c:order val="3"/>
          <c:tx>
            <c:strRef>
              <c:f>'データ作成-統計解析'!$J$64</c:f>
              <c:strCache>
                <c:ptCount val="1"/>
                <c:pt idx="0">
                  <c:v>平均-SE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'データ作成-統計解析'!$C$65:$C$67</c:f>
              <c:strCache/>
            </c:strRef>
          </c:cat>
          <c:val>
            <c:numRef>
              <c:f>'データ作成-統計解析'!$J$65:$J$67</c:f>
              <c:numCache/>
            </c:numRef>
          </c:val>
          <c:smooth val="0"/>
        </c:ser>
        <c:ser>
          <c:idx val="2"/>
          <c:order val="4"/>
          <c:tx>
            <c:strRef>
              <c:f>'データ作成-統計解析'!$G$64</c:f>
              <c:strCache>
                <c:ptCount val="1"/>
                <c:pt idx="0">
                  <c:v>平均-SD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'データ作成-統計解析'!$C$65:$C$67</c:f>
              <c:strCache/>
            </c:strRef>
          </c:cat>
          <c:val>
            <c:numRef>
              <c:f>'データ作成-統計解析'!$G$65:$G$67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0138018"/>
        <c:axId val="47024435"/>
      </c:lineChart>
      <c:catAx>
        <c:axId val="201380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024435"/>
        <c:crosses val="autoZero"/>
        <c:auto val="1"/>
        <c:lblOffset val="0"/>
        <c:tickLblSkip val="1"/>
        <c:noMultiLvlLbl val="0"/>
      </c:catAx>
      <c:valAx>
        <c:axId val="47024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変数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380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625"/>
          <c:y val="0.39125"/>
          <c:w val="0.223"/>
          <c:h val="0.40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-0.005"/>
          <c:w val="0.971"/>
          <c:h val="0.99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'データ作成-統計解析'!$C$36:$C$38</c:f>
                <c:numCache>
                  <c:ptCount val="3"/>
                  <c:pt idx="0">
                    <c:v>0.08365297993874204</c:v>
                  </c:pt>
                  <c:pt idx="1">
                    <c:v>0.1061547658647013</c:v>
                  </c:pt>
                  <c:pt idx="2">
                    <c:v>0.08033786614568565</c:v>
                  </c:pt>
                </c:numCache>
              </c:numRef>
            </c:plus>
            <c:minus>
              <c:numRef>
                <c:f>'データ作成-統計解析'!$C$36:$C$38</c:f>
                <c:numCache>
                  <c:ptCount val="3"/>
                  <c:pt idx="0">
                    <c:v>0.08365297993874204</c:v>
                  </c:pt>
                  <c:pt idx="1">
                    <c:v>0.1061547658647013</c:v>
                  </c:pt>
                  <c:pt idx="2">
                    <c:v>0.08033786614568565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'データ作成-統計解析'!$B$36:$B$38</c:f>
              <c:numCache/>
            </c:numRef>
          </c:val>
          <c:smooth val="0"/>
        </c:ser>
        <c:marker val="1"/>
        <c:axId val="20566732"/>
        <c:axId val="50882861"/>
      </c:lineChart>
      <c:catAx>
        <c:axId val="20566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82861"/>
        <c:crosses val="autoZero"/>
        <c:auto val="1"/>
        <c:lblOffset val="100"/>
        <c:tickLblSkip val="1"/>
        <c:noMultiLvlLbl val="0"/>
      </c:catAx>
      <c:valAx>
        <c:axId val="5088286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66732"/>
        <c:crossesAt val="1"/>
        <c:crossBetween val="between"/>
        <c:dispUnits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0</xdr:rowOff>
    </xdr:from>
    <xdr:to>
      <xdr:col>14</xdr:col>
      <xdr:colOff>9525</xdr:colOff>
      <xdr:row>90</xdr:row>
      <xdr:rowOff>161925</xdr:rowOff>
    </xdr:to>
    <xdr:sp>
      <xdr:nvSpPr>
        <xdr:cNvPr id="1" name="四角形 2"/>
        <xdr:cNvSpPr>
          <a:spLocks/>
        </xdr:cNvSpPr>
      </xdr:nvSpPr>
      <xdr:spPr>
        <a:xfrm>
          <a:off x="0" y="24869775"/>
          <a:ext cx="10010775" cy="0"/>
        </a:xfrm>
        <a:prstGeom prst="rect">
          <a:avLst/>
        </a:prstGeom>
        <a:solidFill>
          <a:srgbClr val="FFFF00">
            <a:alpha val="5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190500</xdr:colOff>
      <xdr:row>3</xdr:row>
      <xdr:rowOff>104775</xdr:rowOff>
    </xdr:from>
    <xdr:to>
      <xdr:col>8</xdr:col>
      <xdr:colOff>47625</xdr:colOff>
      <xdr:row>3</xdr:row>
      <xdr:rowOff>400050</xdr:rowOff>
    </xdr:to>
    <xdr:sp>
      <xdr:nvSpPr>
        <xdr:cNvPr id="2" name="正方形/長方形 3"/>
        <xdr:cNvSpPr>
          <a:spLocks/>
        </xdr:cNvSpPr>
      </xdr:nvSpPr>
      <xdr:spPr>
        <a:xfrm>
          <a:off x="1752600" y="2419350"/>
          <a:ext cx="742950" cy="2952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もしくは</a:t>
          </a:r>
        </a:p>
      </xdr:txBody>
    </xdr:sp>
    <xdr:clientData/>
  </xdr:twoCellAnchor>
  <xdr:twoCellAnchor>
    <xdr:from>
      <xdr:col>9</xdr:col>
      <xdr:colOff>266700</xdr:colOff>
      <xdr:row>3</xdr:row>
      <xdr:rowOff>66675</xdr:rowOff>
    </xdr:from>
    <xdr:to>
      <xdr:col>10</xdr:col>
      <xdr:colOff>590550</xdr:colOff>
      <xdr:row>3</xdr:row>
      <xdr:rowOff>438150</xdr:rowOff>
    </xdr:to>
    <xdr:sp>
      <xdr:nvSpPr>
        <xdr:cNvPr id="3" name="四角形吹き出し 4"/>
        <xdr:cNvSpPr>
          <a:spLocks/>
        </xdr:cNvSpPr>
      </xdr:nvSpPr>
      <xdr:spPr>
        <a:xfrm>
          <a:off x="3076575" y="2381250"/>
          <a:ext cx="1752600" cy="371475"/>
        </a:xfrm>
        <a:prstGeom prst="wedgeRectCallout">
          <a:avLst>
            <a:gd name="adj1" fmla="val 20351"/>
            <a:gd name="adj2" fmla="val 99643"/>
          </a:avLst>
        </a:prstGeom>
        <a:solidFill>
          <a:srgbClr val="DBEEF4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</a:rPr>
            <a:t>１項目ずつ数字を入力</a:t>
          </a:r>
        </a:p>
      </xdr:txBody>
    </xdr:sp>
    <xdr:clientData/>
  </xdr:twoCellAnchor>
  <xdr:twoCellAnchor>
    <xdr:from>
      <xdr:col>0</xdr:col>
      <xdr:colOff>209550</xdr:colOff>
      <xdr:row>3</xdr:row>
      <xdr:rowOff>76200</xdr:rowOff>
    </xdr:from>
    <xdr:to>
      <xdr:col>1</xdr:col>
      <xdr:colOff>895350</xdr:colOff>
      <xdr:row>3</xdr:row>
      <xdr:rowOff>438150</xdr:rowOff>
    </xdr:to>
    <xdr:sp>
      <xdr:nvSpPr>
        <xdr:cNvPr id="4" name="四角形吹き出し 5"/>
        <xdr:cNvSpPr>
          <a:spLocks/>
        </xdr:cNvSpPr>
      </xdr:nvSpPr>
      <xdr:spPr>
        <a:xfrm>
          <a:off x="209550" y="2390775"/>
          <a:ext cx="1238250" cy="361950"/>
        </a:xfrm>
        <a:prstGeom prst="wedgeRectCallout">
          <a:avLst>
            <a:gd name="adj1" fmla="val 20351"/>
            <a:gd name="adj2" fmla="val 99643"/>
          </a:avLst>
        </a:prstGeom>
        <a:solidFill>
          <a:srgbClr val="DBEEF4"/>
        </a:solidFill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400" b="1" i="0" u="none" baseline="0">
              <a:solidFill>
                <a:srgbClr val="993300"/>
              </a:solidFill>
            </a:rPr>
            <a:t>桁数字を入力</a:t>
          </a:r>
        </a:p>
      </xdr:txBody>
    </xdr:sp>
    <xdr:clientData/>
  </xdr:twoCellAnchor>
  <xdr:twoCellAnchor>
    <xdr:from>
      <xdr:col>15</xdr:col>
      <xdr:colOff>295275</xdr:colOff>
      <xdr:row>1</xdr:row>
      <xdr:rowOff>76200</xdr:rowOff>
    </xdr:from>
    <xdr:to>
      <xdr:col>19</xdr:col>
      <xdr:colOff>304800</xdr:colOff>
      <xdr:row>19</xdr:row>
      <xdr:rowOff>152400</xdr:rowOff>
    </xdr:to>
    <xdr:sp>
      <xdr:nvSpPr>
        <xdr:cNvPr id="5" name="テキスト ボックス 1"/>
        <xdr:cNvSpPr txBox="1">
          <a:spLocks noChangeArrowheads="1"/>
        </xdr:cNvSpPr>
      </xdr:nvSpPr>
      <xdr:spPr>
        <a:xfrm>
          <a:off x="11182350" y="314325"/>
          <a:ext cx="4267200" cy="7153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EQ-5D-5L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移動の程度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(mo)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1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歩き回るのに問題はない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歩き回るのに少し問題がある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歩き回るのに中程度の問題がある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歩き回るのにかなり問題がある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歩き回ることができない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身の回りの管理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(sc)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1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自分で身体を洗ったり着替えをするのに問題はない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自分で身体を洗ったり着替えをするのに少し問題がある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自分で身体を洗ったり着替えをするのに中程度の問題がある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自分で身体を洗ったり着替えをするのにかなり問題がある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自分で身体を洗ったり着替えをすることができない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ふだんの活動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仕事、勉強、家族・余暇活動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 (ua)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1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ふだんの活動を行うのに問題はない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ふだんの活動を行うのに少し問題がある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ふだんの活動を行うのに中程度の問題がある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ふだんの活動を行うのにかなり問題がある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ふだんの活動を行うことができない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痛み／不快感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(pd)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1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痛みや不快感はない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少し痛みや不快感がある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中程度の痛みや不快感がある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かなりの痛みや不快感がある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極度の痛みや不快感がある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F)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不安／ふさぎ込み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(ad)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1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不安でもふさぎ込んでもいない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少し不安あるいはふさぎ込んでいる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中程度に不安あるいはふさぎ込んでいる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かなり不安あるいはふさぎ込んでいる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極度に不安あるいはふさぎ込んでいる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32</xdr:row>
      <xdr:rowOff>85725</xdr:rowOff>
    </xdr:from>
    <xdr:to>
      <xdr:col>7</xdr:col>
      <xdr:colOff>438150</xdr:colOff>
      <xdr:row>53</xdr:row>
      <xdr:rowOff>133350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23078" t="21113" r="8065" b="8978"/>
        <a:stretch>
          <a:fillRect/>
        </a:stretch>
      </xdr:blipFill>
      <xdr:spPr>
        <a:xfrm>
          <a:off x="38100" y="6162675"/>
          <a:ext cx="46672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400050</xdr:colOff>
      <xdr:row>33</xdr:row>
      <xdr:rowOff>95250</xdr:rowOff>
    </xdr:from>
    <xdr:to>
      <xdr:col>7</xdr:col>
      <xdr:colOff>400050</xdr:colOff>
      <xdr:row>51</xdr:row>
      <xdr:rowOff>95250</xdr:rowOff>
    </xdr:to>
    <xdr:sp>
      <xdr:nvSpPr>
        <xdr:cNvPr id="2" name="正方形/長方形 3"/>
        <xdr:cNvSpPr>
          <a:spLocks/>
        </xdr:cNvSpPr>
      </xdr:nvSpPr>
      <xdr:spPr>
        <a:xfrm>
          <a:off x="4057650" y="6362700"/>
          <a:ext cx="609600" cy="3429000"/>
        </a:xfrm>
        <a:prstGeom prst="rect">
          <a:avLst/>
        </a:prstGeom>
        <a:noFill/>
        <a:ln w="25400" cmpd="sng">
          <a:solidFill>
            <a:srgbClr val="C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38100</xdr:rowOff>
    </xdr:from>
    <xdr:to>
      <xdr:col>9</xdr:col>
      <xdr:colOff>47625</xdr:colOff>
      <xdr:row>29</xdr:row>
      <xdr:rowOff>123825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2"/>
        <a:srcRect l="22332" t="12260" r="7450" b="2238"/>
        <a:stretch>
          <a:fillRect/>
        </a:stretch>
      </xdr:blipFill>
      <xdr:spPr>
        <a:xfrm>
          <a:off x="0" y="38100"/>
          <a:ext cx="5534025" cy="561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23</xdr:row>
      <xdr:rowOff>152400</xdr:rowOff>
    </xdr:from>
    <xdr:to>
      <xdr:col>8</xdr:col>
      <xdr:colOff>600075</xdr:colOff>
      <xdr:row>23</xdr:row>
      <xdr:rowOff>152400</xdr:rowOff>
    </xdr:to>
    <xdr:sp>
      <xdr:nvSpPr>
        <xdr:cNvPr id="4" name="直線コネクタ 6"/>
        <xdr:cNvSpPr>
          <a:spLocks/>
        </xdr:cNvSpPr>
      </xdr:nvSpPr>
      <xdr:spPr>
        <a:xfrm>
          <a:off x="5038725" y="4533900"/>
          <a:ext cx="438150" cy="0"/>
        </a:xfrm>
        <a:prstGeom prst="line">
          <a:avLst/>
        </a:prstGeom>
        <a:noFill/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409575</xdr:colOff>
      <xdr:row>24</xdr:row>
      <xdr:rowOff>76200</xdr:rowOff>
    </xdr:from>
    <xdr:to>
      <xdr:col>8</xdr:col>
      <xdr:colOff>38100</xdr:colOff>
      <xdr:row>24</xdr:row>
      <xdr:rowOff>76200</xdr:rowOff>
    </xdr:to>
    <xdr:sp>
      <xdr:nvSpPr>
        <xdr:cNvPr id="5" name="直線コネクタ 7"/>
        <xdr:cNvSpPr>
          <a:spLocks/>
        </xdr:cNvSpPr>
      </xdr:nvSpPr>
      <xdr:spPr>
        <a:xfrm>
          <a:off x="2847975" y="4648200"/>
          <a:ext cx="2066925" cy="0"/>
        </a:xfrm>
        <a:prstGeom prst="line">
          <a:avLst/>
        </a:prstGeom>
        <a:noFill/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180975</xdr:colOff>
      <xdr:row>28</xdr:row>
      <xdr:rowOff>38100</xdr:rowOff>
    </xdr:from>
    <xdr:to>
      <xdr:col>4</xdr:col>
      <xdr:colOff>209550</xdr:colOff>
      <xdr:row>28</xdr:row>
      <xdr:rowOff>38100</xdr:rowOff>
    </xdr:to>
    <xdr:sp>
      <xdr:nvSpPr>
        <xdr:cNvPr id="6" name="直線コネクタ 9"/>
        <xdr:cNvSpPr>
          <a:spLocks/>
        </xdr:cNvSpPr>
      </xdr:nvSpPr>
      <xdr:spPr>
        <a:xfrm>
          <a:off x="790575" y="5372100"/>
          <a:ext cx="1857375" cy="0"/>
        </a:xfrm>
        <a:prstGeom prst="line">
          <a:avLst/>
        </a:prstGeom>
        <a:noFill/>
        <a:ln w="1905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0.7855</cdr:x>
      <cdr:y>0.7965</cdr:y>
    </cdr:from>
    <cdr:to>
      <cdr:x>1</cdr:x>
      <cdr:y>0.91225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3133725" y="2181225"/>
          <a:ext cx="9048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mean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SD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68</xdr:row>
      <xdr:rowOff>0</xdr:rowOff>
    </xdr:from>
    <xdr:to>
      <xdr:col>4</xdr:col>
      <xdr:colOff>180975</xdr:colOff>
      <xdr:row>83</xdr:row>
      <xdr:rowOff>0</xdr:rowOff>
    </xdr:to>
    <xdr:graphicFrame>
      <xdr:nvGraphicFramePr>
        <xdr:cNvPr id="1" name="グラフ 1"/>
        <xdr:cNvGraphicFramePr/>
      </xdr:nvGraphicFramePr>
      <xdr:xfrm>
        <a:off x="552450" y="12611100"/>
        <a:ext cx="31623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16</xdr:row>
      <xdr:rowOff>85725</xdr:rowOff>
    </xdr:from>
    <xdr:to>
      <xdr:col>12</xdr:col>
      <xdr:colOff>190500</xdr:colOff>
      <xdr:row>31</xdr:row>
      <xdr:rowOff>66675</xdr:rowOff>
    </xdr:to>
    <xdr:graphicFrame>
      <xdr:nvGraphicFramePr>
        <xdr:cNvPr id="2" name="グラフ 3"/>
        <xdr:cNvGraphicFramePr/>
      </xdr:nvGraphicFramePr>
      <xdr:xfrm>
        <a:off x="4619625" y="3000375"/>
        <a:ext cx="4000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91"/>
  <sheetViews>
    <sheetView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8.28125" style="1" customWidth="1"/>
    <col min="2" max="2" width="15.140625" style="1" customWidth="1"/>
    <col min="3" max="7" width="6.421875" style="1" hidden="1" customWidth="1"/>
    <col min="8" max="8" width="13.28125" style="1" customWidth="1"/>
    <col min="9" max="9" width="5.421875" style="128" customWidth="1"/>
    <col min="10" max="12" width="21.421875" style="5" customWidth="1"/>
    <col min="13" max="13" width="22.140625" style="5" customWidth="1"/>
    <col min="14" max="14" width="21.421875" style="13" customWidth="1"/>
    <col min="15" max="15" width="13.28125" style="1" customWidth="1"/>
    <col min="16" max="16" width="18.421875" style="1" customWidth="1"/>
    <col min="17" max="17" width="20.140625" style="3" customWidth="1"/>
    <col min="18" max="18" width="16.28125" style="1" customWidth="1"/>
    <col min="19" max="34" width="9.00390625" style="1" customWidth="1"/>
    <col min="35" max="45" width="9.00390625" style="1" hidden="1" customWidth="1"/>
    <col min="46" max="16384" width="9.00390625" style="1" customWidth="1"/>
  </cols>
  <sheetData>
    <row r="1" spans="1:9" ht="18.75" customHeight="1">
      <c r="A1" s="16" t="s">
        <v>14</v>
      </c>
      <c r="B1" s="16"/>
      <c r="C1" s="16"/>
      <c r="D1" s="16"/>
      <c r="E1" s="16"/>
      <c r="F1" s="16"/>
      <c r="G1" s="16"/>
      <c r="H1" s="16"/>
      <c r="I1" s="127"/>
    </row>
    <row r="2" spans="10:14" ht="28.5" customHeight="1" thickBot="1">
      <c r="J2" s="131" t="s">
        <v>15</v>
      </c>
      <c r="K2" s="131" t="s">
        <v>16</v>
      </c>
      <c r="L2" s="132" t="s">
        <v>17</v>
      </c>
      <c r="M2" s="131" t="s">
        <v>18</v>
      </c>
      <c r="N2" s="131" t="s">
        <v>19</v>
      </c>
    </row>
    <row r="3" spans="1:14" ht="135" customHeight="1" thickBot="1">
      <c r="A3" s="29"/>
      <c r="B3" s="30"/>
      <c r="C3" s="30"/>
      <c r="D3" s="30"/>
      <c r="E3" s="30"/>
      <c r="F3" s="30"/>
      <c r="G3" s="30"/>
      <c r="H3" s="30"/>
      <c r="I3" s="129"/>
      <c r="J3" s="133" t="s">
        <v>8</v>
      </c>
      <c r="K3" s="134" t="s">
        <v>9</v>
      </c>
      <c r="L3" s="134" t="s">
        <v>10</v>
      </c>
      <c r="M3" s="134" t="s">
        <v>11</v>
      </c>
      <c r="N3" s="134" t="s">
        <v>12</v>
      </c>
    </row>
    <row r="4" spans="1:14" ht="52.5" customHeight="1" thickBot="1">
      <c r="A4" s="25"/>
      <c r="B4" s="25"/>
      <c r="C4" s="25"/>
      <c r="D4" s="25"/>
      <c r="E4" s="25"/>
      <c r="F4" s="25"/>
      <c r="G4" s="25"/>
      <c r="H4" s="25"/>
      <c r="I4" s="119"/>
      <c r="J4" s="26"/>
      <c r="K4" s="27"/>
      <c r="L4" s="27"/>
      <c r="M4" s="28"/>
      <c r="N4" s="28"/>
    </row>
    <row r="5" spans="1:17" s="12" customFormat="1" ht="36.75" customHeight="1" thickBot="1" thickTop="1">
      <c r="A5" s="74" t="s">
        <v>6</v>
      </c>
      <c r="B5" s="75" t="s">
        <v>30</v>
      </c>
      <c r="C5" s="37" t="s">
        <v>25</v>
      </c>
      <c r="D5" s="38" t="s">
        <v>26</v>
      </c>
      <c r="E5" s="38" t="s">
        <v>27</v>
      </c>
      <c r="F5" s="38" t="s">
        <v>28</v>
      </c>
      <c r="G5" s="54" t="s">
        <v>29</v>
      </c>
      <c r="H5" s="76" t="s">
        <v>7</v>
      </c>
      <c r="I5" s="130"/>
      <c r="J5" s="111" t="s">
        <v>20</v>
      </c>
      <c r="K5" s="111" t="s">
        <v>21</v>
      </c>
      <c r="L5" s="111" t="s">
        <v>24</v>
      </c>
      <c r="M5" s="111" t="s">
        <v>22</v>
      </c>
      <c r="N5" s="112" t="s">
        <v>23</v>
      </c>
      <c r="O5" s="77" t="s">
        <v>7</v>
      </c>
      <c r="Q5" s="25"/>
    </row>
    <row r="6" spans="1:45" ht="21.75" customHeight="1" thickTop="1">
      <c r="A6" s="31">
        <v>1</v>
      </c>
      <c r="B6" s="34">
        <v>11111</v>
      </c>
      <c r="C6" s="33">
        <f>ROUNDDOWN(B6/10000,0)</f>
        <v>1</v>
      </c>
      <c r="D6" s="32">
        <f aca="true" t="shared" si="0" ref="D6:D11">ROUNDDOWN(B6/1000,0)-10*C6</f>
        <v>1</v>
      </c>
      <c r="E6" s="32">
        <f aca="true" t="shared" si="1" ref="E6:E11">ROUNDDOWN(B6/100,0)-100*C6-10*D6</f>
        <v>1</v>
      </c>
      <c r="F6" s="32">
        <f aca="true" t="shared" si="2" ref="F6:F11">ROUNDDOWN(B6/10,0)-1000*C6-100*D6-10*E6</f>
        <v>1</v>
      </c>
      <c r="G6" s="55">
        <f aca="true" t="shared" si="3" ref="G6:G11">B6-10000*C6-1000*D6-100*E6-10*F6</f>
        <v>1</v>
      </c>
      <c r="H6" s="57">
        <f aca="true" t="shared" si="4" ref="H6:H11">1-(AI6+AJ6+AK6+AL6+AM6)-0.0616</f>
        <v>0.9384</v>
      </c>
      <c r="I6" s="78"/>
      <c r="J6" s="113">
        <v>2</v>
      </c>
      <c r="K6" s="113">
        <v>3</v>
      </c>
      <c r="L6" s="113">
        <v>3</v>
      </c>
      <c r="M6" s="113">
        <v>1</v>
      </c>
      <c r="N6" s="114">
        <v>1</v>
      </c>
      <c r="O6" s="39">
        <f>1-(AO6+AP6+AQ6+AR6+AS6)-0.0616</f>
        <v>0.7111</v>
      </c>
      <c r="Q6" s="72"/>
      <c r="AI6" s="5" t="str">
        <f>IF(C6=1,"0",IF(C6=2,"0.0654",IF(C6=3,"0.1125",IF(C6=4,"0.1792",IF(C6=5,"0.2397")))))</f>
        <v>0</v>
      </c>
      <c r="AJ6" s="5" t="str">
        <f>IF(D6=1,"0",IF(D6=2,"0.0380",IF(D6=3,"0.0701",IF(D6=4,"0.1175",IF(D6=5,"0.1606")))))</f>
        <v>0</v>
      </c>
      <c r="AK6" s="5" t="str">
        <f>IF(E6=1,"0",IF(E6=2,"0.0572",IF(E6=3,"0.0918",IF(E6=4,"0.1551",IF(E6=5,"0.1729")))))</f>
        <v>0</v>
      </c>
      <c r="AL6" s="5" t="str">
        <f>IF(F6=1,"0",IF(F6=2,"0.0406",IF(F6=3,"0.0680",IF(F6=4,"0.1240",IF(F6=5,"0.1930")))))</f>
        <v>0</v>
      </c>
      <c r="AM6" s="5" t="str">
        <f>IF(G6=1,"0",IF(G6=2,"0.0781",IF(G6=3,"0.1111",IF(G6=4,"0.1730",IF(G6=5,"0.1968")))))</f>
        <v>0</v>
      </c>
      <c r="AO6" s="5" t="str">
        <f>IF(J6=1,"0",IF(J6=2,"0.0654",IF(J6=3,"0.1125",IF(J6=4,"0.1792",IF(J6=5,"0.2397")))))</f>
        <v>0.0654</v>
      </c>
      <c r="AP6" s="5" t="str">
        <f>IF(K6=1,"0",IF(K6=2,"0.0380",IF(K6=3,"0.0701",IF(K6=4,"0.1175",IF(K6=5,"0.1606")))))</f>
        <v>0.0701</v>
      </c>
      <c r="AQ6" s="5" t="str">
        <f>IF(L6=1,"0",IF(L6=2,"0.0572",IF(L6=3,"0.0918",IF(L6=4,"0.1551",IF(L6=5,"0.1729")))))</f>
        <v>0.0918</v>
      </c>
      <c r="AR6" s="5" t="str">
        <f>IF(M6=1,"0",IF(M6=2,"0.0406",IF(M6=3,"0.0680",IF(M6=4,"0.1240",IF(M6=5,"0.1930")))))</f>
        <v>0</v>
      </c>
      <c r="AS6" s="5" t="str">
        <f>IF(N6=1,"0",IF(N6=2,"0.0781",IF(N6=3,"0.1111",IF(N6=4,"0.1730",IF(N6=5,"0.1968")))))</f>
        <v>0</v>
      </c>
    </row>
    <row r="7" spans="1:45" ht="21.75" customHeight="1">
      <c r="A7" s="2">
        <v>2</v>
      </c>
      <c r="B7" s="35">
        <v>22222</v>
      </c>
      <c r="C7" s="33">
        <f aca="true" t="shared" si="5" ref="C7:C55">ROUNDDOWN(B7/10000,0)</f>
        <v>2</v>
      </c>
      <c r="D7" s="32">
        <f t="shared" si="0"/>
        <v>2</v>
      </c>
      <c r="E7" s="32">
        <f t="shared" si="1"/>
        <v>2</v>
      </c>
      <c r="F7" s="32">
        <f t="shared" si="2"/>
        <v>2</v>
      </c>
      <c r="G7" s="55">
        <f t="shared" si="3"/>
        <v>2</v>
      </c>
      <c r="H7" s="57">
        <f t="shared" si="4"/>
        <v>0.6591</v>
      </c>
      <c r="I7" s="78"/>
      <c r="J7" s="115">
        <v>1</v>
      </c>
      <c r="K7" s="115">
        <v>2</v>
      </c>
      <c r="L7" s="115">
        <v>2</v>
      </c>
      <c r="M7" s="115">
        <v>3</v>
      </c>
      <c r="N7" s="116">
        <v>2</v>
      </c>
      <c r="O7" s="40">
        <f aca="true" t="shared" si="6" ref="O7:O65">1-(AO7+AP7+AQ7+AR7+AS7)-0.0616</f>
        <v>0.6970999999999999</v>
      </c>
      <c r="Q7" s="72"/>
      <c r="AI7" s="5" t="str">
        <f aca="true" t="shared" si="7" ref="AI7:AI55">IF(C7=1,"0",IF(C7=2,"0.0654",IF(C7=3,"0.1125",IF(C7=4,"0.1792",IF(C7=5,"0.2397")))))</f>
        <v>0.0654</v>
      </c>
      <c r="AJ7" s="5" t="str">
        <f aca="true" t="shared" si="8" ref="AJ7:AJ55">IF(D7=1,"0",IF(D7=2,"0.0380",IF(D7=3,"0.0701",IF(D7=4,"0.1175",IF(D7=5,"0.1606")))))</f>
        <v>0.0380</v>
      </c>
      <c r="AK7" s="5" t="str">
        <f aca="true" t="shared" si="9" ref="AK7:AK55">IF(E7=1,"0",IF(E7=2,"0.0572",IF(E7=3,"0.0918",IF(E7=4,"0.1551",IF(E7=5,"0.1729")))))</f>
        <v>0.0572</v>
      </c>
      <c r="AL7" s="5" t="str">
        <f aca="true" t="shared" si="10" ref="AL7:AL55">IF(F7=1,"0",IF(F7=2,"0.0406",IF(F7=3,"0.0680",IF(F7=4,"0.1240",IF(F7=5,"0.1930")))))</f>
        <v>0.0406</v>
      </c>
      <c r="AM7" s="5" t="str">
        <f aca="true" t="shared" si="11" ref="AM7:AM55">IF(G7=1,"0",IF(G7=2,"0.0781",IF(G7=3,"0.1111",IF(G7=4,"0.1730",IF(G7=5,"0.1968")))))</f>
        <v>0.0781</v>
      </c>
      <c r="AO7" s="5" t="str">
        <f aca="true" t="shared" si="12" ref="AO7:AO55">IF(J7=1,"0",IF(J7=2,"0.0654",IF(J7=3,"0.1125",IF(J7=4,"0.1792",IF(J7=5,"0.2397")))))</f>
        <v>0</v>
      </c>
      <c r="AP7" s="5" t="str">
        <f aca="true" t="shared" si="13" ref="AP7:AP55">IF(K7=1,"0",IF(K7=2,"0.0380",IF(K7=3,"0.0701",IF(K7=4,"0.1175",IF(K7=5,"0.1606")))))</f>
        <v>0.0380</v>
      </c>
      <c r="AQ7" s="5" t="str">
        <f aca="true" t="shared" si="14" ref="AQ7:AQ55">IF(L7=1,"0",IF(L7=2,"0.0572",IF(L7=3,"0.0918",IF(L7=4,"0.1551",IF(L7=5,"0.1729")))))</f>
        <v>0.0572</v>
      </c>
      <c r="AR7" s="5" t="str">
        <f aca="true" t="shared" si="15" ref="AR7:AR55">IF(M7=1,"0",IF(M7=2,"0.0406",IF(M7=3,"0.0680",IF(M7=4,"0.1240",IF(M7=5,"0.1930")))))</f>
        <v>0.0680</v>
      </c>
      <c r="AS7" s="5" t="str">
        <f aca="true" t="shared" si="16" ref="AS7:AS55">IF(N7=1,"0",IF(N7=2,"0.0781",IF(N7=3,"0.1111",IF(N7=4,"0.1730",IF(N7=5,"0.1968")))))</f>
        <v>0.0781</v>
      </c>
    </row>
    <row r="8" spans="1:45" ht="21.75" customHeight="1">
      <c r="A8" s="6">
        <v>3</v>
      </c>
      <c r="B8" s="36">
        <v>11221</v>
      </c>
      <c r="C8" s="33">
        <f t="shared" si="5"/>
        <v>1</v>
      </c>
      <c r="D8" s="32">
        <f t="shared" si="0"/>
        <v>1</v>
      </c>
      <c r="E8" s="32">
        <f t="shared" si="1"/>
        <v>2</v>
      </c>
      <c r="F8" s="32">
        <f t="shared" si="2"/>
        <v>2</v>
      </c>
      <c r="G8" s="55">
        <f t="shared" si="3"/>
        <v>1</v>
      </c>
      <c r="H8" s="57">
        <f t="shared" si="4"/>
        <v>0.8406</v>
      </c>
      <c r="I8" s="78"/>
      <c r="J8" s="115">
        <v>1</v>
      </c>
      <c r="K8" s="115">
        <v>2</v>
      </c>
      <c r="L8" s="115">
        <v>2</v>
      </c>
      <c r="M8" s="115">
        <v>3</v>
      </c>
      <c r="N8" s="116">
        <v>2</v>
      </c>
      <c r="O8" s="40">
        <f t="shared" si="6"/>
        <v>0.6970999999999999</v>
      </c>
      <c r="Q8" s="72"/>
      <c r="AI8" s="5" t="str">
        <f t="shared" si="7"/>
        <v>0</v>
      </c>
      <c r="AJ8" s="5" t="str">
        <f t="shared" si="8"/>
        <v>0</v>
      </c>
      <c r="AK8" s="5" t="str">
        <f t="shared" si="9"/>
        <v>0.0572</v>
      </c>
      <c r="AL8" s="5" t="str">
        <f t="shared" si="10"/>
        <v>0.0406</v>
      </c>
      <c r="AM8" s="5" t="str">
        <f t="shared" si="11"/>
        <v>0</v>
      </c>
      <c r="AO8" s="5" t="str">
        <f t="shared" si="12"/>
        <v>0</v>
      </c>
      <c r="AP8" s="5" t="str">
        <f t="shared" si="13"/>
        <v>0.0380</v>
      </c>
      <c r="AQ8" s="5" t="str">
        <f t="shared" si="14"/>
        <v>0.0572</v>
      </c>
      <c r="AR8" s="5" t="str">
        <f t="shared" si="15"/>
        <v>0.0680</v>
      </c>
      <c r="AS8" s="5" t="str">
        <f t="shared" si="16"/>
        <v>0.0781</v>
      </c>
    </row>
    <row r="9" spans="1:45" ht="21.75" customHeight="1">
      <c r="A9" s="2">
        <v>4</v>
      </c>
      <c r="B9" s="35">
        <v>11121</v>
      </c>
      <c r="C9" s="33">
        <f t="shared" si="5"/>
        <v>1</v>
      </c>
      <c r="D9" s="32">
        <f t="shared" si="0"/>
        <v>1</v>
      </c>
      <c r="E9" s="32">
        <f t="shared" si="1"/>
        <v>1</v>
      </c>
      <c r="F9" s="32">
        <f t="shared" si="2"/>
        <v>2</v>
      </c>
      <c r="G9" s="55">
        <f t="shared" si="3"/>
        <v>1</v>
      </c>
      <c r="H9" s="57">
        <f t="shared" si="4"/>
        <v>0.8978</v>
      </c>
      <c r="I9" s="78"/>
      <c r="J9" s="115">
        <v>1</v>
      </c>
      <c r="K9" s="115">
        <v>2</v>
      </c>
      <c r="L9" s="115">
        <v>2</v>
      </c>
      <c r="M9" s="115">
        <v>3</v>
      </c>
      <c r="N9" s="116">
        <v>2</v>
      </c>
      <c r="O9" s="40">
        <f t="shared" si="6"/>
        <v>0.6970999999999999</v>
      </c>
      <c r="Q9" s="72"/>
      <c r="AI9" s="5" t="str">
        <f t="shared" si="7"/>
        <v>0</v>
      </c>
      <c r="AJ9" s="5" t="str">
        <f t="shared" si="8"/>
        <v>0</v>
      </c>
      <c r="AK9" s="5" t="str">
        <f t="shared" si="9"/>
        <v>0</v>
      </c>
      <c r="AL9" s="5" t="str">
        <f t="shared" si="10"/>
        <v>0.0406</v>
      </c>
      <c r="AM9" s="5" t="str">
        <f t="shared" si="11"/>
        <v>0</v>
      </c>
      <c r="AO9" s="5" t="str">
        <f t="shared" si="12"/>
        <v>0</v>
      </c>
      <c r="AP9" s="5" t="str">
        <f t="shared" si="13"/>
        <v>0.0380</v>
      </c>
      <c r="AQ9" s="5" t="str">
        <f t="shared" si="14"/>
        <v>0.0572</v>
      </c>
      <c r="AR9" s="5" t="str">
        <f t="shared" si="15"/>
        <v>0.0680</v>
      </c>
      <c r="AS9" s="5" t="str">
        <f t="shared" si="16"/>
        <v>0.0781</v>
      </c>
    </row>
    <row r="10" spans="1:45" ht="21.75" customHeight="1">
      <c r="A10" s="2">
        <v>5</v>
      </c>
      <c r="B10" s="35">
        <v>11121</v>
      </c>
      <c r="C10" s="33">
        <f t="shared" si="5"/>
        <v>1</v>
      </c>
      <c r="D10" s="32">
        <f t="shared" si="0"/>
        <v>1</v>
      </c>
      <c r="E10" s="32">
        <f t="shared" si="1"/>
        <v>1</v>
      </c>
      <c r="F10" s="32">
        <f t="shared" si="2"/>
        <v>2</v>
      </c>
      <c r="G10" s="55">
        <f t="shared" si="3"/>
        <v>1</v>
      </c>
      <c r="H10" s="57">
        <f t="shared" si="4"/>
        <v>0.8978</v>
      </c>
      <c r="I10" s="78"/>
      <c r="J10" s="115">
        <v>2</v>
      </c>
      <c r="K10" s="115">
        <v>2</v>
      </c>
      <c r="L10" s="115">
        <v>2</v>
      </c>
      <c r="M10" s="115">
        <v>1</v>
      </c>
      <c r="N10" s="116">
        <v>2</v>
      </c>
      <c r="O10" s="40">
        <f t="shared" si="6"/>
        <v>0.6997</v>
      </c>
      <c r="Q10" s="72"/>
      <c r="AI10" s="5" t="str">
        <f t="shared" si="7"/>
        <v>0</v>
      </c>
      <c r="AJ10" s="5" t="str">
        <f t="shared" si="8"/>
        <v>0</v>
      </c>
      <c r="AK10" s="5" t="str">
        <f t="shared" si="9"/>
        <v>0</v>
      </c>
      <c r="AL10" s="5" t="str">
        <f t="shared" si="10"/>
        <v>0.0406</v>
      </c>
      <c r="AM10" s="5" t="str">
        <f t="shared" si="11"/>
        <v>0</v>
      </c>
      <c r="AO10" s="5" t="str">
        <f t="shared" si="12"/>
        <v>0.0654</v>
      </c>
      <c r="AP10" s="5" t="str">
        <f t="shared" si="13"/>
        <v>0.0380</v>
      </c>
      <c r="AQ10" s="5" t="str">
        <f t="shared" si="14"/>
        <v>0.0572</v>
      </c>
      <c r="AR10" s="5" t="str">
        <f t="shared" si="15"/>
        <v>0</v>
      </c>
      <c r="AS10" s="5" t="str">
        <f t="shared" si="16"/>
        <v>0.0781</v>
      </c>
    </row>
    <row r="11" spans="1:45" ht="21.75" customHeight="1">
      <c r="A11" s="6">
        <v>6</v>
      </c>
      <c r="B11" s="36">
        <v>21122</v>
      </c>
      <c r="C11" s="33">
        <f t="shared" si="5"/>
        <v>2</v>
      </c>
      <c r="D11" s="32">
        <f t="shared" si="0"/>
        <v>1</v>
      </c>
      <c r="E11" s="32">
        <f t="shared" si="1"/>
        <v>1</v>
      </c>
      <c r="F11" s="32">
        <f t="shared" si="2"/>
        <v>2</v>
      </c>
      <c r="G11" s="55">
        <f t="shared" si="3"/>
        <v>2</v>
      </c>
      <c r="H11" s="57">
        <f t="shared" si="4"/>
        <v>0.7543000000000001</v>
      </c>
      <c r="I11" s="78"/>
      <c r="J11" s="115">
        <v>3</v>
      </c>
      <c r="K11" s="115">
        <v>2</v>
      </c>
      <c r="L11" s="115">
        <v>2</v>
      </c>
      <c r="M11" s="115">
        <v>2</v>
      </c>
      <c r="N11" s="116">
        <v>2</v>
      </c>
      <c r="O11" s="40">
        <f t="shared" si="6"/>
        <v>0.612</v>
      </c>
      <c r="Q11" s="72"/>
      <c r="AI11" s="5" t="str">
        <f t="shared" si="7"/>
        <v>0.0654</v>
      </c>
      <c r="AJ11" s="5" t="str">
        <f t="shared" si="8"/>
        <v>0</v>
      </c>
      <c r="AK11" s="5" t="str">
        <f t="shared" si="9"/>
        <v>0</v>
      </c>
      <c r="AL11" s="5" t="str">
        <f t="shared" si="10"/>
        <v>0.0406</v>
      </c>
      <c r="AM11" s="5" t="str">
        <f t="shared" si="11"/>
        <v>0.0781</v>
      </c>
      <c r="AO11" s="5" t="str">
        <f t="shared" si="12"/>
        <v>0.1125</v>
      </c>
      <c r="AP11" s="5" t="str">
        <f t="shared" si="13"/>
        <v>0.0380</v>
      </c>
      <c r="AQ11" s="5" t="str">
        <f t="shared" si="14"/>
        <v>0.0572</v>
      </c>
      <c r="AR11" s="5" t="str">
        <f t="shared" si="15"/>
        <v>0.0406</v>
      </c>
      <c r="AS11" s="5" t="str">
        <f t="shared" si="16"/>
        <v>0.0781</v>
      </c>
    </row>
    <row r="12" spans="1:45" ht="21.75" customHeight="1">
      <c r="A12" s="2">
        <v>7</v>
      </c>
      <c r="B12" s="35">
        <v>11111</v>
      </c>
      <c r="C12" s="33">
        <f t="shared" si="5"/>
        <v>1</v>
      </c>
      <c r="D12" s="32">
        <f aca="true" t="shared" si="17" ref="D12:D55">ROUNDDOWN(B12/1000,0)-10*C12</f>
        <v>1</v>
      </c>
      <c r="E12" s="32">
        <f aca="true" t="shared" si="18" ref="E12:E55">ROUNDDOWN(B12/100,0)-100*C12-10*D12</f>
        <v>1</v>
      </c>
      <c r="F12" s="32">
        <f aca="true" t="shared" si="19" ref="F12:F55">ROUNDDOWN(B12/10,0)-1000*C12-100*D12-10*E12</f>
        <v>1</v>
      </c>
      <c r="G12" s="55">
        <f aca="true" t="shared" si="20" ref="G12:G55">B12-10000*C12-1000*D12-100*E12-10*F12</f>
        <v>1</v>
      </c>
      <c r="H12" s="57">
        <f aca="true" t="shared" si="21" ref="H12:H55">1-(AI12+AJ12+AK12+AL12+AM12)-0.0616</f>
        <v>0.9384</v>
      </c>
      <c r="I12" s="78"/>
      <c r="J12" s="115">
        <v>3</v>
      </c>
      <c r="K12" s="115">
        <v>2</v>
      </c>
      <c r="L12" s="115">
        <v>2</v>
      </c>
      <c r="M12" s="115">
        <v>2</v>
      </c>
      <c r="N12" s="116">
        <v>2</v>
      </c>
      <c r="O12" s="40">
        <f t="shared" si="6"/>
        <v>0.612</v>
      </c>
      <c r="Q12" s="72"/>
      <c r="AI12" s="5" t="str">
        <f t="shared" si="7"/>
        <v>0</v>
      </c>
      <c r="AJ12" s="5" t="str">
        <f t="shared" si="8"/>
        <v>0</v>
      </c>
      <c r="AK12" s="5" t="str">
        <f t="shared" si="9"/>
        <v>0</v>
      </c>
      <c r="AL12" s="5" t="str">
        <f t="shared" si="10"/>
        <v>0</v>
      </c>
      <c r="AM12" s="5" t="str">
        <f t="shared" si="11"/>
        <v>0</v>
      </c>
      <c r="AO12" s="5" t="str">
        <f t="shared" si="12"/>
        <v>0.1125</v>
      </c>
      <c r="AP12" s="5" t="str">
        <f t="shared" si="13"/>
        <v>0.0380</v>
      </c>
      <c r="AQ12" s="5" t="str">
        <f t="shared" si="14"/>
        <v>0.0572</v>
      </c>
      <c r="AR12" s="5" t="str">
        <f t="shared" si="15"/>
        <v>0.0406</v>
      </c>
      <c r="AS12" s="5" t="str">
        <f t="shared" si="16"/>
        <v>0.0781</v>
      </c>
    </row>
    <row r="13" spans="1:45" ht="21.75" customHeight="1">
      <c r="A13" s="2">
        <v>8</v>
      </c>
      <c r="B13" s="35">
        <v>11111</v>
      </c>
      <c r="C13" s="33">
        <f t="shared" si="5"/>
        <v>1</v>
      </c>
      <c r="D13" s="32">
        <f t="shared" si="17"/>
        <v>1</v>
      </c>
      <c r="E13" s="32">
        <f t="shared" si="18"/>
        <v>1</v>
      </c>
      <c r="F13" s="32">
        <f t="shared" si="19"/>
        <v>1</v>
      </c>
      <c r="G13" s="55">
        <f t="shared" si="20"/>
        <v>1</v>
      </c>
      <c r="H13" s="57">
        <f t="shared" si="21"/>
        <v>0.9384</v>
      </c>
      <c r="I13" s="78"/>
      <c r="J13" s="115">
        <v>1</v>
      </c>
      <c r="K13" s="115">
        <v>2</v>
      </c>
      <c r="L13" s="115">
        <v>2</v>
      </c>
      <c r="M13" s="115">
        <v>2</v>
      </c>
      <c r="N13" s="116">
        <v>2</v>
      </c>
      <c r="O13" s="40">
        <f t="shared" si="6"/>
        <v>0.7245</v>
      </c>
      <c r="Q13" s="72"/>
      <c r="AI13" s="5" t="str">
        <f t="shared" si="7"/>
        <v>0</v>
      </c>
      <c r="AJ13" s="5" t="str">
        <f t="shared" si="8"/>
        <v>0</v>
      </c>
      <c r="AK13" s="5" t="str">
        <f t="shared" si="9"/>
        <v>0</v>
      </c>
      <c r="AL13" s="5" t="str">
        <f t="shared" si="10"/>
        <v>0</v>
      </c>
      <c r="AM13" s="5" t="str">
        <f t="shared" si="11"/>
        <v>0</v>
      </c>
      <c r="AO13" s="5" t="str">
        <f t="shared" si="12"/>
        <v>0</v>
      </c>
      <c r="AP13" s="5" t="str">
        <f t="shared" si="13"/>
        <v>0.0380</v>
      </c>
      <c r="AQ13" s="5" t="str">
        <f t="shared" si="14"/>
        <v>0.0572</v>
      </c>
      <c r="AR13" s="5" t="str">
        <f t="shared" si="15"/>
        <v>0.0406</v>
      </c>
      <c r="AS13" s="5" t="str">
        <f t="shared" si="16"/>
        <v>0.0781</v>
      </c>
    </row>
    <row r="14" spans="1:45" ht="21.75" customHeight="1">
      <c r="A14" s="6">
        <v>9</v>
      </c>
      <c r="B14" s="36">
        <v>11111</v>
      </c>
      <c r="C14" s="33">
        <f t="shared" si="5"/>
        <v>1</v>
      </c>
      <c r="D14" s="32">
        <f t="shared" si="17"/>
        <v>1</v>
      </c>
      <c r="E14" s="32">
        <f t="shared" si="18"/>
        <v>1</v>
      </c>
      <c r="F14" s="32">
        <f t="shared" si="19"/>
        <v>1</v>
      </c>
      <c r="G14" s="55">
        <f t="shared" si="20"/>
        <v>1</v>
      </c>
      <c r="H14" s="57">
        <f t="shared" si="21"/>
        <v>0.9384</v>
      </c>
      <c r="I14" s="78"/>
      <c r="J14" s="115">
        <v>3</v>
      </c>
      <c r="K14" s="115">
        <v>2</v>
      </c>
      <c r="L14" s="115">
        <v>2</v>
      </c>
      <c r="M14" s="115">
        <v>2</v>
      </c>
      <c r="N14" s="116">
        <v>2</v>
      </c>
      <c r="O14" s="40">
        <f t="shared" si="6"/>
        <v>0.612</v>
      </c>
      <c r="Q14" s="72"/>
      <c r="AI14" s="5" t="str">
        <f t="shared" si="7"/>
        <v>0</v>
      </c>
      <c r="AJ14" s="5" t="str">
        <f t="shared" si="8"/>
        <v>0</v>
      </c>
      <c r="AK14" s="5" t="str">
        <f t="shared" si="9"/>
        <v>0</v>
      </c>
      <c r="AL14" s="5" t="str">
        <f t="shared" si="10"/>
        <v>0</v>
      </c>
      <c r="AM14" s="5" t="str">
        <f t="shared" si="11"/>
        <v>0</v>
      </c>
      <c r="AO14" s="5" t="str">
        <f t="shared" si="12"/>
        <v>0.1125</v>
      </c>
      <c r="AP14" s="5" t="str">
        <f t="shared" si="13"/>
        <v>0.0380</v>
      </c>
      <c r="AQ14" s="5" t="str">
        <f t="shared" si="14"/>
        <v>0.0572</v>
      </c>
      <c r="AR14" s="5" t="str">
        <f t="shared" si="15"/>
        <v>0.0406</v>
      </c>
      <c r="AS14" s="5" t="str">
        <f t="shared" si="16"/>
        <v>0.0781</v>
      </c>
    </row>
    <row r="15" spans="1:45" ht="21.75" customHeight="1" thickBot="1">
      <c r="A15" s="41">
        <v>10</v>
      </c>
      <c r="B15" s="42">
        <v>11121</v>
      </c>
      <c r="C15" s="43">
        <f t="shared" si="5"/>
        <v>1</v>
      </c>
      <c r="D15" s="44">
        <f t="shared" si="17"/>
        <v>1</v>
      </c>
      <c r="E15" s="44">
        <f t="shared" si="18"/>
        <v>1</v>
      </c>
      <c r="F15" s="44">
        <f t="shared" si="19"/>
        <v>2</v>
      </c>
      <c r="G15" s="56">
        <f t="shared" si="20"/>
        <v>1</v>
      </c>
      <c r="H15" s="58">
        <f t="shared" si="21"/>
        <v>0.8978</v>
      </c>
      <c r="I15" s="78"/>
      <c r="J15" s="117">
        <v>3</v>
      </c>
      <c r="K15" s="117">
        <v>2</v>
      </c>
      <c r="L15" s="117">
        <v>2</v>
      </c>
      <c r="M15" s="117">
        <v>2</v>
      </c>
      <c r="N15" s="118">
        <v>2</v>
      </c>
      <c r="O15" s="45">
        <f t="shared" si="6"/>
        <v>0.612</v>
      </c>
      <c r="Q15" s="72"/>
      <c r="AI15" s="5" t="str">
        <f t="shared" si="7"/>
        <v>0</v>
      </c>
      <c r="AJ15" s="5" t="str">
        <f t="shared" si="8"/>
        <v>0</v>
      </c>
      <c r="AK15" s="5" t="str">
        <f t="shared" si="9"/>
        <v>0</v>
      </c>
      <c r="AL15" s="5" t="str">
        <f t="shared" si="10"/>
        <v>0.0406</v>
      </c>
      <c r="AM15" s="5" t="str">
        <f t="shared" si="11"/>
        <v>0</v>
      </c>
      <c r="AO15" s="5" t="str">
        <f t="shared" si="12"/>
        <v>0.1125</v>
      </c>
      <c r="AP15" s="5" t="str">
        <f t="shared" si="13"/>
        <v>0.0380</v>
      </c>
      <c r="AQ15" s="5" t="str">
        <f t="shared" si="14"/>
        <v>0.0572</v>
      </c>
      <c r="AR15" s="5" t="str">
        <f t="shared" si="15"/>
        <v>0.0406</v>
      </c>
      <c r="AS15" s="5" t="str">
        <f t="shared" si="16"/>
        <v>0.0781</v>
      </c>
    </row>
    <row r="16" spans="1:45" ht="21.75" customHeight="1">
      <c r="A16" s="31">
        <v>11</v>
      </c>
      <c r="B16" s="34">
        <v>11121</v>
      </c>
      <c r="C16" s="33">
        <f t="shared" si="5"/>
        <v>1</v>
      </c>
      <c r="D16" s="32">
        <f t="shared" si="17"/>
        <v>1</v>
      </c>
      <c r="E16" s="32">
        <f t="shared" si="18"/>
        <v>1</v>
      </c>
      <c r="F16" s="32">
        <f t="shared" si="19"/>
        <v>2</v>
      </c>
      <c r="G16" s="55">
        <f t="shared" si="20"/>
        <v>1</v>
      </c>
      <c r="H16" s="57">
        <f t="shared" si="21"/>
        <v>0.8978</v>
      </c>
      <c r="I16" s="78"/>
      <c r="J16" s="113">
        <v>3</v>
      </c>
      <c r="K16" s="113">
        <v>2</v>
      </c>
      <c r="L16" s="113">
        <v>2</v>
      </c>
      <c r="M16" s="113">
        <v>2</v>
      </c>
      <c r="N16" s="114">
        <v>2</v>
      </c>
      <c r="O16" s="39">
        <f t="shared" si="6"/>
        <v>0.612</v>
      </c>
      <c r="Q16" s="72"/>
      <c r="AI16" s="5" t="str">
        <f t="shared" si="7"/>
        <v>0</v>
      </c>
      <c r="AJ16" s="5" t="str">
        <f t="shared" si="8"/>
        <v>0</v>
      </c>
      <c r="AK16" s="5" t="str">
        <f t="shared" si="9"/>
        <v>0</v>
      </c>
      <c r="AL16" s="5" t="str">
        <f t="shared" si="10"/>
        <v>0.0406</v>
      </c>
      <c r="AM16" s="5" t="str">
        <f t="shared" si="11"/>
        <v>0</v>
      </c>
      <c r="AO16" s="5" t="str">
        <f t="shared" si="12"/>
        <v>0.1125</v>
      </c>
      <c r="AP16" s="5" t="str">
        <f t="shared" si="13"/>
        <v>0.0380</v>
      </c>
      <c r="AQ16" s="5" t="str">
        <f t="shared" si="14"/>
        <v>0.0572</v>
      </c>
      <c r="AR16" s="5" t="str">
        <f t="shared" si="15"/>
        <v>0.0406</v>
      </c>
      <c r="AS16" s="5" t="str">
        <f t="shared" si="16"/>
        <v>0.0781</v>
      </c>
    </row>
    <row r="17" spans="1:45" ht="21.75" customHeight="1">
      <c r="A17" s="6">
        <v>12</v>
      </c>
      <c r="B17" s="36">
        <v>13331</v>
      </c>
      <c r="C17" s="33">
        <f t="shared" si="5"/>
        <v>1</v>
      </c>
      <c r="D17" s="32">
        <f t="shared" si="17"/>
        <v>3</v>
      </c>
      <c r="E17" s="32">
        <f t="shared" si="18"/>
        <v>3</v>
      </c>
      <c r="F17" s="32">
        <f t="shared" si="19"/>
        <v>3</v>
      </c>
      <c r="G17" s="55">
        <f t="shared" si="20"/>
        <v>1</v>
      </c>
      <c r="H17" s="57">
        <f t="shared" si="21"/>
        <v>0.7085</v>
      </c>
      <c r="I17" s="78"/>
      <c r="J17" s="115">
        <v>3</v>
      </c>
      <c r="K17" s="115">
        <v>2</v>
      </c>
      <c r="L17" s="115">
        <v>2</v>
      </c>
      <c r="M17" s="115">
        <v>2</v>
      </c>
      <c r="N17" s="116">
        <v>2</v>
      </c>
      <c r="O17" s="40">
        <f t="shared" si="6"/>
        <v>0.612</v>
      </c>
      <c r="Q17" s="72"/>
      <c r="AI17" s="5" t="str">
        <f t="shared" si="7"/>
        <v>0</v>
      </c>
      <c r="AJ17" s="5" t="str">
        <f t="shared" si="8"/>
        <v>0.0701</v>
      </c>
      <c r="AK17" s="5" t="str">
        <f t="shared" si="9"/>
        <v>0.0918</v>
      </c>
      <c r="AL17" s="5" t="str">
        <f t="shared" si="10"/>
        <v>0.0680</v>
      </c>
      <c r="AM17" s="5" t="str">
        <f t="shared" si="11"/>
        <v>0</v>
      </c>
      <c r="AO17" s="5" t="str">
        <f t="shared" si="12"/>
        <v>0.1125</v>
      </c>
      <c r="AP17" s="5" t="str">
        <f t="shared" si="13"/>
        <v>0.0380</v>
      </c>
      <c r="AQ17" s="5" t="str">
        <f t="shared" si="14"/>
        <v>0.0572</v>
      </c>
      <c r="AR17" s="5" t="str">
        <f t="shared" si="15"/>
        <v>0.0406</v>
      </c>
      <c r="AS17" s="5" t="str">
        <f t="shared" si="16"/>
        <v>0.0781</v>
      </c>
    </row>
    <row r="18" spans="1:45" ht="21.75" customHeight="1">
      <c r="A18" s="2">
        <v>13</v>
      </c>
      <c r="B18" s="35">
        <v>11111</v>
      </c>
      <c r="C18" s="33">
        <f t="shared" si="5"/>
        <v>1</v>
      </c>
      <c r="D18" s="32">
        <f t="shared" si="17"/>
        <v>1</v>
      </c>
      <c r="E18" s="32">
        <f t="shared" si="18"/>
        <v>1</v>
      </c>
      <c r="F18" s="32">
        <f t="shared" si="19"/>
        <v>1</v>
      </c>
      <c r="G18" s="55">
        <f t="shared" si="20"/>
        <v>1</v>
      </c>
      <c r="H18" s="57">
        <f t="shared" si="21"/>
        <v>0.9384</v>
      </c>
      <c r="I18" s="78"/>
      <c r="J18" s="115">
        <v>3</v>
      </c>
      <c r="K18" s="115">
        <v>2</v>
      </c>
      <c r="L18" s="115">
        <v>2</v>
      </c>
      <c r="M18" s="115">
        <v>2</v>
      </c>
      <c r="N18" s="116">
        <v>2</v>
      </c>
      <c r="O18" s="40">
        <f t="shared" si="6"/>
        <v>0.612</v>
      </c>
      <c r="Q18" s="72"/>
      <c r="AI18" s="5" t="str">
        <f t="shared" si="7"/>
        <v>0</v>
      </c>
      <c r="AJ18" s="5" t="str">
        <f t="shared" si="8"/>
        <v>0</v>
      </c>
      <c r="AK18" s="5" t="str">
        <f t="shared" si="9"/>
        <v>0</v>
      </c>
      <c r="AL18" s="5" t="str">
        <f t="shared" si="10"/>
        <v>0</v>
      </c>
      <c r="AM18" s="5" t="str">
        <f t="shared" si="11"/>
        <v>0</v>
      </c>
      <c r="AO18" s="5" t="str">
        <f t="shared" si="12"/>
        <v>0.1125</v>
      </c>
      <c r="AP18" s="5" t="str">
        <f t="shared" si="13"/>
        <v>0.0380</v>
      </c>
      <c r="AQ18" s="5" t="str">
        <f t="shared" si="14"/>
        <v>0.0572</v>
      </c>
      <c r="AR18" s="5" t="str">
        <f t="shared" si="15"/>
        <v>0.0406</v>
      </c>
      <c r="AS18" s="5" t="str">
        <f t="shared" si="16"/>
        <v>0.0781</v>
      </c>
    </row>
    <row r="19" spans="1:45" ht="21.75" customHeight="1">
      <c r="A19" s="2">
        <v>14</v>
      </c>
      <c r="B19" s="35">
        <v>11111</v>
      </c>
      <c r="C19" s="33">
        <f t="shared" si="5"/>
        <v>1</v>
      </c>
      <c r="D19" s="32">
        <f t="shared" si="17"/>
        <v>1</v>
      </c>
      <c r="E19" s="32">
        <f t="shared" si="18"/>
        <v>1</v>
      </c>
      <c r="F19" s="32">
        <f t="shared" si="19"/>
        <v>1</v>
      </c>
      <c r="G19" s="55">
        <f t="shared" si="20"/>
        <v>1</v>
      </c>
      <c r="H19" s="57">
        <f t="shared" si="21"/>
        <v>0.9384</v>
      </c>
      <c r="I19" s="78"/>
      <c r="J19" s="115">
        <v>3</v>
      </c>
      <c r="K19" s="115">
        <v>2</v>
      </c>
      <c r="L19" s="115">
        <v>2</v>
      </c>
      <c r="M19" s="115">
        <v>2</v>
      </c>
      <c r="N19" s="116">
        <v>2</v>
      </c>
      <c r="O19" s="40">
        <f t="shared" si="6"/>
        <v>0.612</v>
      </c>
      <c r="Q19" s="72"/>
      <c r="AI19" s="5" t="str">
        <f t="shared" si="7"/>
        <v>0</v>
      </c>
      <c r="AJ19" s="5" t="str">
        <f t="shared" si="8"/>
        <v>0</v>
      </c>
      <c r="AK19" s="5" t="str">
        <f t="shared" si="9"/>
        <v>0</v>
      </c>
      <c r="AL19" s="5" t="str">
        <f t="shared" si="10"/>
        <v>0</v>
      </c>
      <c r="AM19" s="5" t="str">
        <f t="shared" si="11"/>
        <v>0</v>
      </c>
      <c r="AO19" s="5" t="str">
        <f t="shared" si="12"/>
        <v>0.1125</v>
      </c>
      <c r="AP19" s="5" t="str">
        <f t="shared" si="13"/>
        <v>0.0380</v>
      </c>
      <c r="AQ19" s="5" t="str">
        <f t="shared" si="14"/>
        <v>0.0572</v>
      </c>
      <c r="AR19" s="5" t="str">
        <f t="shared" si="15"/>
        <v>0.0406</v>
      </c>
      <c r="AS19" s="5" t="str">
        <f t="shared" si="16"/>
        <v>0.0781</v>
      </c>
    </row>
    <row r="20" spans="1:45" ht="21.75" customHeight="1">
      <c r="A20" s="6">
        <v>15</v>
      </c>
      <c r="B20" s="36">
        <v>11121</v>
      </c>
      <c r="C20" s="33">
        <f t="shared" si="5"/>
        <v>1</v>
      </c>
      <c r="D20" s="32">
        <f t="shared" si="17"/>
        <v>1</v>
      </c>
      <c r="E20" s="32">
        <f t="shared" si="18"/>
        <v>1</v>
      </c>
      <c r="F20" s="32">
        <f t="shared" si="19"/>
        <v>2</v>
      </c>
      <c r="G20" s="55">
        <f t="shared" si="20"/>
        <v>1</v>
      </c>
      <c r="H20" s="57">
        <f t="shared" si="21"/>
        <v>0.8978</v>
      </c>
      <c r="I20" s="78"/>
      <c r="J20" s="115">
        <v>3</v>
      </c>
      <c r="K20" s="115">
        <v>2</v>
      </c>
      <c r="L20" s="115">
        <v>2</v>
      </c>
      <c r="M20" s="115">
        <v>2</v>
      </c>
      <c r="N20" s="116">
        <v>2</v>
      </c>
      <c r="O20" s="40">
        <f t="shared" si="6"/>
        <v>0.612</v>
      </c>
      <c r="Q20" s="72"/>
      <c r="AI20" s="5" t="str">
        <f t="shared" si="7"/>
        <v>0</v>
      </c>
      <c r="AJ20" s="5" t="str">
        <f t="shared" si="8"/>
        <v>0</v>
      </c>
      <c r="AK20" s="5" t="str">
        <f t="shared" si="9"/>
        <v>0</v>
      </c>
      <c r="AL20" s="5" t="str">
        <f t="shared" si="10"/>
        <v>0.0406</v>
      </c>
      <c r="AM20" s="5" t="str">
        <f t="shared" si="11"/>
        <v>0</v>
      </c>
      <c r="AO20" s="5" t="str">
        <f t="shared" si="12"/>
        <v>0.1125</v>
      </c>
      <c r="AP20" s="5" t="str">
        <f t="shared" si="13"/>
        <v>0.0380</v>
      </c>
      <c r="AQ20" s="5" t="str">
        <f t="shared" si="14"/>
        <v>0.0572</v>
      </c>
      <c r="AR20" s="5" t="str">
        <f t="shared" si="15"/>
        <v>0.0406</v>
      </c>
      <c r="AS20" s="5" t="str">
        <f t="shared" si="16"/>
        <v>0.0781</v>
      </c>
    </row>
    <row r="21" spans="1:45" ht="21.75" customHeight="1">
      <c r="A21" s="2">
        <v>16</v>
      </c>
      <c r="B21" s="35">
        <v>21112</v>
      </c>
      <c r="C21" s="33">
        <f t="shared" si="5"/>
        <v>2</v>
      </c>
      <c r="D21" s="32">
        <f t="shared" si="17"/>
        <v>1</v>
      </c>
      <c r="E21" s="32">
        <f t="shared" si="18"/>
        <v>1</v>
      </c>
      <c r="F21" s="32">
        <f t="shared" si="19"/>
        <v>1</v>
      </c>
      <c r="G21" s="55">
        <f t="shared" si="20"/>
        <v>2</v>
      </c>
      <c r="H21" s="57">
        <f t="shared" si="21"/>
        <v>0.7949</v>
      </c>
      <c r="I21" s="78"/>
      <c r="J21" s="115">
        <v>3</v>
      </c>
      <c r="K21" s="115">
        <v>2</v>
      </c>
      <c r="L21" s="115">
        <v>2</v>
      </c>
      <c r="M21" s="115">
        <v>2</v>
      </c>
      <c r="N21" s="116">
        <v>2</v>
      </c>
      <c r="O21" s="40">
        <f t="shared" si="6"/>
        <v>0.612</v>
      </c>
      <c r="Q21" s="72"/>
      <c r="AI21" s="5" t="str">
        <f t="shared" si="7"/>
        <v>0.0654</v>
      </c>
      <c r="AJ21" s="5" t="str">
        <f t="shared" si="8"/>
        <v>0</v>
      </c>
      <c r="AK21" s="5" t="str">
        <f t="shared" si="9"/>
        <v>0</v>
      </c>
      <c r="AL21" s="5" t="str">
        <f t="shared" si="10"/>
        <v>0</v>
      </c>
      <c r="AM21" s="5" t="str">
        <f t="shared" si="11"/>
        <v>0.0781</v>
      </c>
      <c r="AO21" s="5" t="str">
        <f t="shared" si="12"/>
        <v>0.1125</v>
      </c>
      <c r="AP21" s="5" t="str">
        <f t="shared" si="13"/>
        <v>0.0380</v>
      </c>
      <c r="AQ21" s="5" t="str">
        <f t="shared" si="14"/>
        <v>0.0572</v>
      </c>
      <c r="AR21" s="5" t="str">
        <f t="shared" si="15"/>
        <v>0.0406</v>
      </c>
      <c r="AS21" s="5" t="str">
        <f t="shared" si="16"/>
        <v>0.0781</v>
      </c>
    </row>
    <row r="22" spans="1:45" ht="21.75" customHeight="1">
      <c r="A22" s="2">
        <v>17</v>
      </c>
      <c r="B22" s="35">
        <v>11111</v>
      </c>
      <c r="C22" s="33">
        <f t="shared" si="5"/>
        <v>1</v>
      </c>
      <c r="D22" s="32">
        <f t="shared" si="17"/>
        <v>1</v>
      </c>
      <c r="E22" s="32">
        <f t="shared" si="18"/>
        <v>1</v>
      </c>
      <c r="F22" s="32">
        <f t="shared" si="19"/>
        <v>1</v>
      </c>
      <c r="G22" s="55">
        <f t="shared" si="20"/>
        <v>1</v>
      </c>
      <c r="H22" s="57">
        <f t="shared" si="21"/>
        <v>0.9384</v>
      </c>
      <c r="I22" s="78"/>
      <c r="J22" s="115">
        <v>3</v>
      </c>
      <c r="K22" s="115">
        <v>2</v>
      </c>
      <c r="L22" s="115">
        <v>2</v>
      </c>
      <c r="M22" s="115">
        <v>2</v>
      </c>
      <c r="N22" s="116">
        <v>2</v>
      </c>
      <c r="O22" s="40">
        <f t="shared" si="6"/>
        <v>0.612</v>
      </c>
      <c r="Q22" s="72"/>
      <c r="AI22" s="5" t="str">
        <f t="shared" si="7"/>
        <v>0</v>
      </c>
      <c r="AJ22" s="5" t="str">
        <f t="shared" si="8"/>
        <v>0</v>
      </c>
      <c r="AK22" s="5" t="str">
        <f t="shared" si="9"/>
        <v>0</v>
      </c>
      <c r="AL22" s="5" t="str">
        <f t="shared" si="10"/>
        <v>0</v>
      </c>
      <c r="AM22" s="5" t="str">
        <f t="shared" si="11"/>
        <v>0</v>
      </c>
      <c r="AO22" s="5" t="str">
        <f t="shared" si="12"/>
        <v>0.1125</v>
      </c>
      <c r="AP22" s="5" t="str">
        <f t="shared" si="13"/>
        <v>0.0380</v>
      </c>
      <c r="AQ22" s="5" t="str">
        <f t="shared" si="14"/>
        <v>0.0572</v>
      </c>
      <c r="AR22" s="5" t="str">
        <f t="shared" si="15"/>
        <v>0.0406</v>
      </c>
      <c r="AS22" s="5" t="str">
        <f t="shared" si="16"/>
        <v>0.0781</v>
      </c>
    </row>
    <row r="23" spans="1:45" ht="21.75" customHeight="1">
      <c r="A23" s="6">
        <v>18</v>
      </c>
      <c r="B23" s="36">
        <v>11111</v>
      </c>
      <c r="C23" s="33">
        <f t="shared" si="5"/>
        <v>1</v>
      </c>
      <c r="D23" s="32">
        <f t="shared" si="17"/>
        <v>1</v>
      </c>
      <c r="E23" s="32">
        <f t="shared" si="18"/>
        <v>1</v>
      </c>
      <c r="F23" s="32">
        <f t="shared" si="19"/>
        <v>1</v>
      </c>
      <c r="G23" s="55">
        <f t="shared" si="20"/>
        <v>1</v>
      </c>
      <c r="H23" s="57">
        <f t="shared" si="21"/>
        <v>0.9384</v>
      </c>
      <c r="I23" s="78"/>
      <c r="J23" s="115">
        <v>3</v>
      </c>
      <c r="K23" s="115">
        <v>2</v>
      </c>
      <c r="L23" s="115">
        <v>2</v>
      </c>
      <c r="M23" s="115">
        <v>2</v>
      </c>
      <c r="N23" s="116">
        <v>2</v>
      </c>
      <c r="O23" s="40">
        <f t="shared" si="6"/>
        <v>0.612</v>
      </c>
      <c r="Q23" s="72"/>
      <c r="AI23" s="5" t="str">
        <f t="shared" si="7"/>
        <v>0</v>
      </c>
      <c r="AJ23" s="5" t="str">
        <f t="shared" si="8"/>
        <v>0</v>
      </c>
      <c r="AK23" s="5" t="str">
        <f t="shared" si="9"/>
        <v>0</v>
      </c>
      <c r="AL23" s="5" t="str">
        <f t="shared" si="10"/>
        <v>0</v>
      </c>
      <c r="AM23" s="5" t="str">
        <f t="shared" si="11"/>
        <v>0</v>
      </c>
      <c r="AO23" s="5" t="str">
        <f t="shared" si="12"/>
        <v>0.1125</v>
      </c>
      <c r="AP23" s="5" t="str">
        <f t="shared" si="13"/>
        <v>0.0380</v>
      </c>
      <c r="AQ23" s="5" t="str">
        <f t="shared" si="14"/>
        <v>0.0572</v>
      </c>
      <c r="AR23" s="5" t="str">
        <f t="shared" si="15"/>
        <v>0.0406</v>
      </c>
      <c r="AS23" s="5" t="str">
        <f t="shared" si="16"/>
        <v>0.0781</v>
      </c>
    </row>
    <row r="24" spans="1:45" ht="21.75" customHeight="1">
      <c r="A24" s="2">
        <v>19</v>
      </c>
      <c r="B24" s="35">
        <v>11111</v>
      </c>
      <c r="C24" s="33">
        <f t="shared" si="5"/>
        <v>1</v>
      </c>
      <c r="D24" s="32">
        <f t="shared" si="17"/>
        <v>1</v>
      </c>
      <c r="E24" s="32">
        <f t="shared" si="18"/>
        <v>1</v>
      </c>
      <c r="F24" s="32">
        <f t="shared" si="19"/>
        <v>1</v>
      </c>
      <c r="G24" s="55">
        <f t="shared" si="20"/>
        <v>1</v>
      </c>
      <c r="H24" s="57">
        <f t="shared" si="21"/>
        <v>0.9384</v>
      </c>
      <c r="I24" s="78"/>
      <c r="J24" s="115">
        <v>3</v>
      </c>
      <c r="K24" s="115">
        <v>2</v>
      </c>
      <c r="L24" s="115">
        <v>2</v>
      </c>
      <c r="M24" s="115">
        <v>2</v>
      </c>
      <c r="N24" s="116">
        <v>2</v>
      </c>
      <c r="O24" s="40">
        <f t="shared" si="6"/>
        <v>0.612</v>
      </c>
      <c r="Q24" s="72"/>
      <c r="AI24" s="5" t="str">
        <f t="shared" si="7"/>
        <v>0</v>
      </c>
      <c r="AJ24" s="5" t="str">
        <f t="shared" si="8"/>
        <v>0</v>
      </c>
      <c r="AK24" s="5" t="str">
        <f t="shared" si="9"/>
        <v>0</v>
      </c>
      <c r="AL24" s="5" t="str">
        <f t="shared" si="10"/>
        <v>0</v>
      </c>
      <c r="AM24" s="5" t="str">
        <f t="shared" si="11"/>
        <v>0</v>
      </c>
      <c r="AO24" s="5" t="str">
        <f t="shared" si="12"/>
        <v>0.1125</v>
      </c>
      <c r="AP24" s="5" t="str">
        <f t="shared" si="13"/>
        <v>0.0380</v>
      </c>
      <c r="AQ24" s="5" t="str">
        <f t="shared" si="14"/>
        <v>0.0572</v>
      </c>
      <c r="AR24" s="5" t="str">
        <f t="shared" si="15"/>
        <v>0.0406</v>
      </c>
      <c r="AS24" s="5" t="str">
        <f t="shared" si="16"/>
        <v>0.0781</v>
      </c>
    </row>
    <row r="25" spans="1:45" ht="21.75" customHeight="1" thickBot="1">
      <c r="A25" s="41">
        <v>20</v>
      </c>
      <c r="B25" s="42">
        <v>11121</v>
      </c>
      <c r="C25" s="43">
        <f t="shared" si="5"/>
        <v>1</v>
      </c>
      <c r="D25" s="44">
        <f t="shared" si="17"/>
        <v>1</v>
      </c>
      <c r="E25" s="44">
        <f t="shared" si="18"/>
        <v>1</v>
      </c>
      <c r="F25" s="44">
        <f t="shared" si="19"/>
        <v>2</v>
      </c>
      <c r="G25" s="56">
        <f t="shared" si="20"/>
        <v>1</v>
      </c>
      <c r="H25" s="58">
        <f t="shared" si="21"/>
        <v>0.8978</v>
      </c>
      <c r="I25" s="78"/>
      <c r="J25" s="117">
        <v>3</v>
      </c>
      <c r="K25" s="117">
        <v>2</v>
      </c>
      <c r="L25" s="117">
        <v>2</v>
      </c>
      <c r="M25" s="117">
        <v>2</v>
      </c>
      <c r="N25" s="118">
        <v>2</v>
      </c>
      <c r="O25" s="45">
        <f t="shared" si="6"/>
        <v>0.612</v>
      </c>
      <c r="Q25" s="72"/>
      <c r="AI25" s="5" t="str">
        <f t="shared" si="7"/>
        <v>0</v>
      </c>
      <c r="AJ25" s="5" t="str">
        <f t="shared" si="8"/>
        <v>0</v>
      </c>
      <c r="AK25" s="5" t="str">
        <f t="shared" si="9"/>
        <v>0</v>
      </c>
      <c r="AL25" s="5" t="str">
        <f t="shared" si="10"/>
        <v>0.0406</v>
      </c>
      <c r="AM25" s="5" t="str">
        <f t="shared" si="11"/>
        <v>0</v>
      </c>
      <c r="AO25" s="5" t="str">
        <f t="shared" si="12"/>
        <v>0.1125</v>
      </c>
      <c r="AP25" s="5" t="str">
        <f t="shared" si="13"/>
        <v>0.0380</v>
      </c>
      <c r="AQ25" s="5" t="str">
        <f t="shared" si="14"/>
        <v>0.0572</v>
      </c>
      <c r="AR25" s="5" t="str">
        <f t="shared" si="15"/>
        <v>0.0406</v>
      </c>
      <c r="AS25" s="5" t="str">
        <f t="shared" si="16"/>
        <v>0.0781</v>
      </c>
    </row>
    <row r="26" spans="1:45" ht="21.75" customHeight="1">
      <c r="A26" s="46">
        <v>21</v>
      </c>
      <c r="B26" s="47">
        <v>11111</v>
      </c>
      <c r="C26" s="33">
        <f t="shared" si="5"/>
        <v>1</v>
      </c>
      <c r="D26" s="32">
        <f t="shared" si="17"/>
        <v>1</v>
      </c>
      <c r="E26" s="32">
        <f t="shared" si="18"/>
        <v>1</v>
      </c>
      <c r="F26" s="32">
        <f t="shared" si="19"/>
        <v>1</v>
      </c>
      <c r="G26" s="55">
        <f t="shared" si="20"/>
        <v>1</v>
      </c>
      <c r="H26" s="57">
        <f t="shared" si="21"/>
        <v>0.9384</v>
      </c>
      <c r="I26" s="78"/>
      <c r="J26" s="113">
        <v>3</v>
      </c>
      <c r="K26" s="113">
        <v>2</v>
      </c>
      <c r="L26" s="113">
        <v>2</v>
      </c>
      <c r="M26" s="113">
        <v>2</v>
      </c>
      <c r="N26" s="114">
        <v>2</v>
      </c>
      <c r="O26" s="39">
        <f t="shared" si="6"/>
        <v>0.612</v>
      </c>
      <c r="Q26" s="72"/>
      <c r="AI26" s="5" t="str">
        <f t="shared" si="7"/>
        <v>0</v>
      </c>
      <c r="AJ26" s="5" t="str">
        <f t="shared" si="8"/>
        <v>0</v>
      </c>
      <c r="AK26" s="5" t="str">
        <f t="shared" si="9"/>
        <v>0</v>
      </c>
      <c r="AL26" s="5" t="str">
        <f t="shared" si="10"/>
        <v>0</v>
      </c>
      <c r="AM26" s="5" t="str">
        <f t="shared" si="11"/>
        <v>0</v>
      </c>
      <c r="AO26" s="5" t="str">
        <f t="shared" si="12"/>
        <v>0.1125</v>
      </c>
      <c r="AP26" s="5" t="str">
        <f t="shared" si="13"/>
        <v>0.0380</v>
      </c>
      <c r="AQ26" s="5" t="str">
        <f t="shared" si="14"/>
        <v>0.0572</v>
      </c>
      <c r="AR26" s="5" t="str">
        <f t="shared" si="15"/>
        <v>0.0406</v>
      </c>
      <c r="AS26" s="5" t="str">
        <f t="shared" si="16"/>
        <v>0.0781</v>
      </c>
    </row>
    <row r="27" spans="1:45" ht="21.75" customHeight="1">
      <c r="A27" s="2">
        <v>22</v>
      </c>
      <c r="B27" s="35">
        <v>22231</v>
      </c>
      <c r="C27" s="33">
        <f t="shared" si="5"/>
        <v>2</v>
      </c>
      <c r="D27" s="32">
        <f t="shared" si="17"/>
        <v>2</v>
      </c>
      <c r="E27" s="32">
        <f t="shared" si="18"/>
        <v>2</v>
      </c>
      <c r="F27" s="32">
        <f t="shared" si="19"/>
        <v>3</v>
      </c>
      <c r="G27" s="55">
        <f t="shared" si="20"/>
        <v>1</v>
      </c>
      <c r="H27" s="57">
        <f t="shared" si="21"/>
        <v>0.7098</v>
      </c>
      <c r="I27" s="78"/>
      <c r="J27" s="115">
        <v>3</v>
      </c>
      <c r="K27" s="115">
        <v>2</v>
      </c>
      <c r="L27" s="115">
        <v>2</v>
      </c>
      <c r="M27" s="115">
        <v>2</v>
      </c>
      <c r="N27" s="116">
        <v>2</v>
      </c>
      <c r="O27" s="40">
        <f t="shared" si="6"/>
        <v>0.612</v>
      </c>
      <c r="Q27" s="72"/>
      <c r="AI27" s="5" t="str">
        <f t="shared" si="7"/>
        <v>0.0654</v>
      </c>
      <c r="AJ27" s="5" t="str">
        <f t="shared" si="8"/>
        <v>0.0380</v>
      </c>
      <c r="AK27" s="5" t="str">
        <f t="shared" si="9"/>
        <v>0.0572</v>
      </c>
      <c r="AL27" s="5" t="str">
        <f t="shared" si="10"/>
        <v>0.0680</v>
      </c>
      <c r="AM27" s="5" t="str">
        <f t="shared" si="11"/>
        <v>0</v>
      </c>
      <c r="AO27" s="5" t="str">
        <f t="shared" si="12"/>
        <v>0.1125</v>
      </c>
      <c r="AP27" s="5" t="str">
        <f t="shared" si="13"/>
        <v>0.0380</v>
      </c>
      <c r="AQ27" s="5" t="str">
        <f t="shared" si="14"/>
        <v>0.0572</v>
      </c>
      <c r="AR27" s="5" t="str">
        <f t="shared" si="15"/>
        <v>0.0406</v>
      </c>
      <c r="AS27" s="5" t="str">
        <f t="shared" si="16"/>
        <v>0.0781</v>
      </c>
    </row>
    <row r="28" spans="1:45" ht="21.75" customHeight="1">
      <c r="A28" s="2">
        <v>23</v>
      </c>
      <c r="B28" s="35">
        <v>21211</v>
      </c>
      <c r="C28" s="33">
        <f t="shared" si="5"/>
        <v>2</v>
      </c>
      <c r="D28" s="32">
        <f t="shared" si="17"/>
        <v>1</v>
      </c>
      <c r="E28" s="32">
        <f t="shared" si="18"/>
        <v>2</v>
      </c>
      <c r="F28" s="32">
        <f t="shared" si="19"/>
        <v>1</v>
      </c>
      <c r="G28" s="55">
        <f t="shared" si="20"/>
        <v>1</v>
      </c>
      <c r="H28" s="57">
        <f t="shared" si="21"/>
        <v>0.8158</v>
      </c>
      <c r="I28" s="78"/>
      <c r="J28" s="115">
        <v>3</v>
      </c>
      <c r="K28" s="115">
        <v>2</v>
      </c>
      <c r="L28" s="115">
        <v>2</v>
      </c>
      <c r="M28" s="115">
        <v>2</v>
      </c>
      <c r="N28" s="116">
        <v>2</v>
      </c>
      <c r="O28" s="40">
        <f t="shared" si="6"/>
        <v>0.612</v>
      </c>
      <c r="Q28" s="72"/>
      <c r="AI28" s="5" t="str">
        <f t="shared" si="7"/>
        <v>0.0654</v>
      </c>
      <c r="AJ28" s="5" t="str">
        <f t="shared" si="8"/>
        <v>0</v>
      </c>
      <c r="AK28" s="5" t="str">
        <f t="shared" si="9"/>
        <v>0.0572</v>
      </c>
      <c r="AL28" s="5" t="str">
        <f t="shared" si="10"/>
        <v>0</v>
      </c>
      <c r="AM28" s="5" t="str">
        <f t="shared" si="11"/>
        <v>0</v>
      </c>
      <c r="AO28" s="5" t="str">
        <f t="shared" si="12"/>
        <v>0.1125</v>
      </c>
      <c r="AP28" s="5" t="str">
        <f t="shared" si="13"/>
        <v>0.0380</v>
      </c>
      <c r="AQ28" s="5" t="str">
        <f t="shared" si="14"/>
        <v>0.0572</v>
      </c>
      <c r="AR28" s="5" t="str">
        <f t="shared" si="15"/>
        <v>0.0406</v>
      </c>
      <c r="AS28" s="5" t="str">
        <f t="shared" si="16"/>
        <v>0.0781</v>
      </c>
    </row>
    <row r="29" spans="1:45" ht="21.75" customHeight="1">
      <c r="A29" s="6">
        <v>24</v>
      </c>
      <c r="B29" s="36">
        <v>11121</v>
      </c>
      <c r="C29" s="33">
        <f t="shared" si="5"/>
        <v>1</v>
      </c>
      <c r="D29" s="32">
        <f t="shared" si="17"/>
        <v>1</v>
      </c>
      <c r="E29" s="32">
        <f t="shared" si="18"/>
        <v>1</v>
      </c>
      <c r="F29" s="32">
        <f t="shared" si="19"/>
        <v>2</v>
      </c>
      <c r="G29" s="55">
        <f t="shared" si="20"/>
        <v>1</v>
      </c>
      <c r="H29" s="57">
        <f t="shared" si="21"/>
        <v>0.8978</v>
      </c>
      <c r="I29" s="78"/>
      <c r="J29" s="115">
        <v>3</v>
      </c>
      <c r="K29" s="115">
        <v>2</v>
      </c>
      <c r="L29" s="115">
        <v>2</v>
      </c>
      <c r="M29" s="115">
        <v>2</v>
      </c>
      <c r="N29" s="116">
        <v>2</v>
      </c>
      <c r="O29" s="40">
        <f t="shared" si="6"/>
        <v>0.612</v>
      </c>
      <c r="Q29" s="72"/>
      <c r="AI29" s="5" t="str">
        <f t="shared" si="7"/>
        <v>0</v>
      </c>
      <c r="AJ29" s="5" t="str">
        <f t="shared" si="8"/>
        <v>0</v>
      </c>
      <c r="AK29" s="5" t="str">
        <f t="shared" si="9"/>
        <v>0</v>
      </c>
      <c r="AL29" s="5" t="str">
        <f t="shared" si="10"/>
        <v>0.0406</v>
      </c>
      <c r="AM29" s="5" t="str">
        <f t="shared" si="11"/>
        <v>0</v>
      </c>
      <c r="AO29" s="5" t="str">
        <f t="shared" si="12"/>
        <v>0.1125</v>
      </c>
      <c r="AP29" s="5" t="str">
        <f t="shared" si="13"/>
        <v>0.0380</v>
      </c>
      <c r="AQ29" s="5" t="str">
        <f t="shared" si="14"/>
        <v>0.0572</v>
      </c>
      <c r="AR29" s="5" t="str">
        <f t="shared" si="15"/>
        <v>0.0406</v>
      </c>
      <c r="AS29" s="5" t="str">
        <f t="shared" si="16"/>
        <v>0.0781</v>
      </c>
    </row>
    <row r="30" spans="1:45" ht="21.75" customHeight="1">
      <c r="A30" s="2">
        <v>25</v>
      </c>
      <c r="B30" s="35">
        <v>11121</v>
      </c>
      <c r="C30" s="33">
        <f t="shared" si="5"/>
        <v>1</v>
      </c>
      <c r="D30" s="32">
        <f t="shared" si="17"/>
        <v>1</v>
      </c>
      <c r="E30" s="32">
        <f t="shared" si="18"/>
        <v>1</v>
      </c>
      <c r="F30" s="32">
        <f t="shared" si="19"/>
        <v>2</v>
      </c>
      <c r="G30" s="55">
        <f t="shared" si="20"/>
        <v>1</v>
      </c>
      <c r="H30" s="57">
        <f t="shared" si="21"/>
        <v>0.8978</v>
      </c>
      <c r="I30" s="78"/>
      <c r="J30" s="115">
        <v>3</v>
      </c>
      <c r="K30" s="115">
        <v>2</v>
      </c>
      <c r="L30" s="115">
        <v>2</v>
      </c>
      <c r="M30" s="115">
        <v>2</v>
      </c>
      <c r="N30" s="116">
        <v>2</v>
      </c>
      <c r="O30" s="40">
        <f t="shared" si="6"/>
        <v>0.612</v>
      </c>
      <c r="Q30" s="72"/>
      <c r="AI30" s="5" t="str">
        <f t="shared" si="7"/>
        <v>0</v>
      </c>
      <c r="AJ30" s="5" t="str">
        <f t="shared" si="8"/>
        <v>0</v>
      </c>
      <c r="AK30" s="5" t="str">
        <f t="shared" si="9"/>
        <v>0</v>
      </c>
      <c r="AL30" s="5" t="str">
        <f t="shared" si="10"/>
        <v>0.0406</v>
      </c>
      <c r="AM30" s="5" t="str">
        <f t="shared" si="11"/>
        <v>0</v>
      </c>
      <c r="AO30" s="5" t="str">
        <f t="shared" si="12"/>
        <v>0.1125</v>
      </c>
      <c r="AP30" s="5" t="str">
        <f t="shared" si="13"/>
        <v>0.0380</v>
      </c>
      <c r="AQ30" s="5" t="str">
        <f t="shared" si="14"/>
        <v>0.0572</v>
      </c>
      <c r="AR30" s="5" t="str">
        <f t="shared" si="15"/>
        <v>0.0406</v>
      </c>
      <c r="AS30" s="5" t="str">
        <f t="shared" si="16"/>
        <v>0.0781</v>
      </c>
    </row>
    <row r="31" spans="1:45" ht="21.75" customHeight="1">
      <c r="A31" s="2">
        <v>26</v>
      </c>
      <c r="B31" s="35">
        <v>31222</v>
      </c>
      <c r="C31" s="33">
        <f t="shared" si="5"/>
        <v>3</v>
      </c>
      <c r="D31" s="32">
        <f t="shared" si="17"/>
        <v>1</v>
      </c>
      <c r="E31" s="32">
        <f t="shared" si="18"/>
        <v>2</v>
      </c>
      <c r="F31" s="32">
        <f t="shared" si="19"/>
        <v>2</v>
      </c>
      <c r="G31" s="55">
        <f t="shared" si="20"/>
        <v>2</v>
      </c>
      <c r="H31" s="57">
        <f t="shared" si="21"/>
        <v>0.65</v>
      </c>
      <c r="I31" s="78"/>
      <c r="J31" s="115">
        <v>3</v>
      </c>
      <c r="K31" s="115">
        <v>2</v>
      </c>
      <c r="L31" s="115">
        <v>2</v>
      </c>
      <c r="M31" s="115">
        <v>2</v>
      </c>
      <c r="N31" s="116">
        <v>2</v>
      </c>
      <c r="O31" s="40">
        <f t="shared" si="6"/>
        <v>0.612</v>
      </c>
      <c r="Q31" s="72"/>
      <c r="AI31" s="5" t="str">
        <f t="shared" si="7"/>
        <v>0.1125</v>
      </c>
      <c r="AJ31" s="5" t="str">
        <f t="shared" si="8"/>
        <v>0</v>
      </c>
      <c r="AK31" s="5" t="str">
        <f t="shared" si="9"/>
        <v>0.0572</v>
      </c>
      <c r="AL31" s="5" t="str">
        <f t="shared" si="10"/>
        <v>0.0406</v>
      </c>
      <c r="AM31" s="5" t="str">
        <f t="shared" si="11"/>
        <v>0.0781</v>
      </c>
      <c r="AO31" s="5" t="str">
        <f t="shared" si="12"/>
        <v>0.1125</v>
      </c>
      <c r="AP31" s="5" t="str">
        <f t="shared" si="13"/>
        <v>0.0380</v>
      </c>
      <c r="AQ31" s="5" t="str">
        <f t="shared" si="14"/>
        <v>0.0572</v>
      </c>
      <c r="AR31" s="5" t="str">
        <f t="shared" si="15"/>
        <v>0.0406</v>
      </c>
      <c r="AS31" s="5" t="str">
        <f t="shared" si="16"/>
        <v>0.0781</v>
      </c>
    </row>
    <row r="32" spans="1:45" ht="21.75" customHeight="1">
      <c r="A32" s="2">
        <v>27</v>
      </c>
      <c r="B32" s="35">
        <v>11111</v>
      </c>
      <c r="C32" s="33">
        <f t="shared" si="5"/>
        <v>1</v>
      </c>
      <c r="D32" s="32">
        <f t="shared" si="17"/>
        <v>1</v>
      </c>
      <c r="E32" s="32">
        <f t="shared" si="18"/>
        <v>1</v>
      </c>
      <c r="F32" s="32">
        <f t="shared" si="19"/>
        <v>1</v>
      </c>
      <c r="G32" s="55">
        <f t="shared" si="20"/>
        <v>1</v>
      </c>
      <c r="H32" s="57">
        <f t="shared" si="21"/>
        <v>0.9384</v>
      </c>
      <c r="I32" s="78"/>
      <c r="J32" s="115">
        <v>3</v>
      </c>
      <c r="K32" s="115">
        <v>2</v>
      </c>
      <c r="L32" s="115">
        <v>2</v>
      </c>
      <c r="M32" s="115">
        <v>2</v>
      </c>
      <c r="N32" s="116">
        <v>2</v>
      </c>
      <c r="O32" s="40">
        <f t="shared" si="6"/>
        <v>0.612</v>
      </c>
      <c r="Q32" s="72"/>
      <c r="AI32" s="5" t="str">
        <f t="shared" si="7"/>
        <v>0</v>
      </c>
      <c r="AJ32" s="5" t="str">
        <f t="shared" si="8"/>
        <v>0</v>
      </c>
      <c r="AK32" s="5" t="str">
        <f t="shared" si="9"/>
        <v>0</v>
      </c>
      <c r="AL32" s="5" t="str">
        <f t="shared" si="10"/>
        <v>0</v>
      </c>
      <c r="AM32" s="5" t="str">
        <f t="shared" si="11"/>
        <v>0</v>
      </c>
      <c r="AO32" s="5" t="str">
        <f t="shared" si="12"/>
        <v>0.1125</v>
      </c>
      <c r="AP32" s="5" t="str">
        <f t="shared" si="13"/>
        <v>0.0380</v>
      </c>
      <c r="AQ32" s="5" t="str">
        <f t="shared" si="14"/>
        <v>0.0572</v>
      </c>
      <c r="AR32" s="5" t="str">
        <f t="shared" si="15"/>
        <v>0.0406</v>
      </c>
      <c r="AS32" s="5" t="str">
        <f t="shared" si="16"/>
        <v>0.0781</v>
      </c>
    </row>
    <row r="33" spans="1:45" ht="21.75" customHeight="1">
      <c r="A33" s="2">
        <v>28</v>
      </c>
      <c r="B33" s="35">
        <v>11111</v>
      </c>
      <c r="C33" s="33">
        <f t="shared" si="5"/>
        <v>1</v>
      </c>
      <c r="D33" s="32">
        <f t="shared" si="17"/>
        <v>1</v>
      </c>
      <c r="E33" s="32">
        <f t="shared" si="18"/>
        <v>1</v>
      </c>
      <c r="F33" s="32">
        <f t="shared" si="19"/>
        <v>1</v>
      </c>
      <c r="G33" s="55">
        <f t="shared" si="20"/>
        <v>1</v>
      </c>
      <c r="H33" s="57">
        <f t="shared" si="21"/>
        <v>0.9384</v>
      </c>
      <c r="I33" s="78"/>
      <c r="J33" s="115">
        <v>3</v>
      </c>
      <c r="K33" s="115">
        <v>2</v>
      </c>
      <c r="L33" s="115">
        <v>2</v>
      </c>
      <c r="M33" s="115">
        <v>2</v>
      </c>
      <c r="N33" s="116">
        <v>2</v>
      </c>
      <c r="O33" s="40">
        <f t="shared" si="6"/>
        <v>0.612</v>
      </c>
      <c r="Q33" s="72"/>
      <c r="AI33" s="5" t="str">
        <f t="shared" si="7"/>
        <v>0</v>
      </c>
      <c r="AJ33" s="5" t="str">
        <f t="shared" si="8"/>
        <v>0</v>
      </c>
      <c r="AK33" s="5" t="str">
        <f t="shared" si="9"/>
        <v>0</v>
      </c>
      <c r="AL33" s="5" t="str">
        <f t="shared" si="10"/>
        <v>0</v>
      </c>
      <c r="AM33" s="5" t="str">
        <f t="shared" si="11"/>
        <v>0</v>
      </c>
      <c r="AO33" s="5" t="str">
        <f t="shared" si="12"/>
        <v>0.1125</v>
      </c>
      <c r="AP33" s="5" t="str">
        <f t="shared" si="13"/>
        <v>0.0380</v>
      </c>
      <c r="AQ33" s="5" t="str">
        <f t="shared" si="14"/>
        <v>0.0572</v>
      </c>
      <c r="AR33" s="5" t="str">
        <f t="shared" si="15"/>
        <v>0.0406</v>
      </c>
      <c r="AS33" s="5" t="str">
        <f t="shared" si="16"/>
        <v>0.0781</v>
      </c>
    </row>
    <row r="34" spans="1:45" ht="21.75" customHeight="1">
      <c r="A34" s="2">
        <v>29</v>
      </c>
      <c r="B34" s="35">
        <v>11111</v>
      </c>
      <c r="C34" s="33">
        <f t="shared" si="5"/>
        <v>1</v>
      </c>
      <c r="D34" s="32">
        <f t="shared" si="17"/>
        <v>1</v>
      </c>
      <c r="E34" s="32">
        <f t="shared" si="18"/>
        <v>1</v>
      </c>
      <c r="F34" s="32">
        <f t="shared" si="19"/>
        <v>1</v>
      </c>
      <c r="G34" s="55">
        <f t="shared" si="20"/>
        <v>1</v>
      </c>
      <c r="H34" s="57">
        <f t="shared" si="21"/>
        <v>0.9384</v>
      </c>
      <c r="I34" s="78"/>
      <c r="J34" s="115">
        <v>3</v>
      </c>
      <c r="K34" s="115">
        <v>2</v>
      </c>
      <c r="L34" s="115">
        <v>2</v>
      </c>
      <c r="M34" s="115">
        <v>2</v>
      </c>
      <c r="N34" s="116">
        <v>2</v>
      </c>
      <c r="O34" s="40">
        <f t="shared" si="6"/>
        <v>0.612</v>
      </c>
      <c r="Q34" s="72"/>
      <c r="AI34" s="5" t="str">
        <f t="shared" si="7"/>
        <v>0</v>
      </c>
      <c r="AJ34" s="5" t="str">
        <f t="shared" si="8"/>
        <v>0</v>
      </c>
      <c r="AK34" s="5" t="str">
        <f t="shared" si="9"/>
        <v>0</v>
      </c>
      <c r="AL34" s="5" t="str">
        <f t="shared" si="10"/>
        <v>0</v>
      </c>
      <c r="AM34" s="5" t="str">
        <f t="shared" si="11"/>
        <v>0</v>
      </c>
      <c r="AO34" s="5" t="str">
        <f t="shared" si="12"/>
        <v>0.1125</v>
      </c>
      <c r="AP34" s="5" t="str">
        <f t="shared" si="13"/>
        <v>0.0380</v>
      </c>
      <c r="AQ34" s="5" t="str">
        <f t="shared" si="14"/>
        <v>0.0572</v>
      </c>
      <c r="AR34" s="5" t="str">
        <f t="shared" si="15"/>
        <v>0.0406</v>
      </c>
      <c r="AS34" s="5" t="str">
        <f t="shared" si="16"/>
        <v>0.0781</v>
      </c>
    </row>
    <row r="35" spans="1:45" ht="21.75" customHeight="1" thickBot="1">
      <c r="A35" s="41">
        <v>30</v>
      </c>
      <c r="B35" s="42">
        <v>11111</v>
      </c>
      <c r="C35" s="43">
        <f t="shared" si="5"/>
        <v>1</v>
      </c>
      <c r="D35" s="44">
        <f t="shared" si="17"/>
        <v>1</v>
      </c>
      <c r="E35" s="44">
        <f t="shared" si="18"/>
        <v>1</v>
      </c>
      <c r="F35" s="44">
        <f t="shared" si="19"/>
        <v>1</v>
      </c>
      <c r="G35" s="56">
        <f t="shared" si="20"/>
        <v>1</v>
      </c>
      <c r="H35" s="58">
        <f t="shared" si="21"/>
        <v>0.9384</v>
      </c>
      <c r="I35" s="78"/>
      <c r="J35" s="117">
        <v>3</v>
      </c>
      <c r="K35" s="117">
        <v>2</v>
      </c>
      <c r="L35" s="117">
        <v>2</v>
      </c>
      <c r="M35" s="117">
        <v>2</v>
      </c>
      <c r="N35" s="118">
        <v>2</v>
      </c>
      <c r="O35" s="45">
        <f t="shared" si="6"/>
        <v>0.612</v>
      </c>
      <c r="Q35" s="72"/>
      <c r="AI35" s="5" t="str">
        <f t="shared" si="7"/>
        <v>0</v>
      </c>
      <c r="AJ35" s="5" t="str">
        <f t="shared" si="8"/>
        <v>0</v>
      </c>
      <c r="AK35" s="5" t="str">
        <f t="shared" si="9"/>
        <v>0</v>
      </c>
      <c r="AL35" s="5" t="str">
        <f t="shared" si="10"/>
        <v>0</v>
      </c>
      <c r="AM35" s="5" t="str">
        <f t="shared" si="11"/>
        <v>0</v>
      </c>
      <c r="AO35" s="5" t="str">
        <f t="shared" si="12"/>
        <v>0.1125</v>
      </c>
      <c r="AP35" s="5" t="str">
        <f t="shared" si="13"/>
        <v>0.0380</v>
      </c>
      <c r="AQ35" s="5" t="str">
        <f t="shared" si="14"/>
        <v>0.0572</v>
      </c>
      <c r="AR35" s="5" t="str">
        <f t="shared" si="15"/>
        <v>0.0406</v>
      </c>
      <c r="AS35" s="5" t="str">
        <f t="shared" si="16"/>
        <v>0.0781</v>
      </c>
    </row>
    <row r="36" spans="1:45" ht="21.75" customHeight="1">
      <c r="A36" s="31">
        <v>31</v>
      </c>
      <c r="B36" s="34">
        <v>11121</v>
      </c>
      <c r="C36" s="33">
        <f t="shared" si="5"/>
        <v>1</v>
      </c>
      <c r="D36" s="32">
        <f t="shared" si="17"/>
        <v>1</v>
      </c>
      <c r="E36" s="32">
        <f t="shared" si="18"/>
        <v>1</v>
      </c>
      <c r="F36" s="32">
        <f t="shared" si="19"/>
        <v>2</v>
      </c>
      <c r="G36" s="55">
        <f t="shared" si="20"/>
        <v>1</v>
      </c>
      <c r="H36" s="57">
        <f t="shared" si="21"/>
        <v>0.8978</v>
      </c>
      <c r="I36" s="78"/>
      <c r="J36" s="113"/>
      <c r="K36" s="113"/>
      <c r="L36" s="113"/>
      <c r="M36" s="113"/>
      <c r="N36" s="114"/>
      <c r="O36" s="39">
        <f t="shared" si="6"/>
        <v>0.9384</v>
      </c>
      <c r="Q36" s="73"/>
      <c r="AI36" s="5" t="str">
        <f t="shared" si="7"/>
        <v>0</v>
      </c>
      <c r="AJ36" s="5" t="str">
        <f t="shared" si="8"/>
        <v>0</v>
      </c>
      <c r="AK36" s="5" t="str">
        <f t="shared" si="9"/>
        <v>0</v>
      </c>
      <c r="AL36" s="5" t="str">
        <f t="shared" si="10"/>
        <v>0.0406</v>
      </c>
      <c r="AM36" s="5" t="str">
        <f t="shared" si="11"/>
        <v>0</v>
      </c>
      <c r="AO36" s="5" t="b">
        <f t="shared" si="12"/>
        <v>0</v>
      </c>
      <c r="AP36" s="5" t="b">
        <f t="shared" si="13"/>
        <v>0</v>
      </c>
      <c r="AQ36" s="5" t="b">
        <f t="shared" si="14"/>
        <v>0</v>
      </c>
      <c r="AR36" s="5" t="b">
        <f t="shared" si="15"/>
        <v>0</v>
      </c>
      <c r="AS36" s="5" t="b">
        <f t="shared" si="16"/>
        <v>0</v>
      </c>
    </row>
    <row r="37" spans="1:45" ht="21.75" customHeight="1">
      <c r="A37" s="2">
        <v>32</v>
      </c>
      <c r="B37" s="35">
        <v>22321</v>
      </c>
      <c r="C37" s="33">
        <f t="shared" si="5"/>
        <v>2</v>
      </c>
      <c r="D37" s="32">
        <f t="shared" si="17"/>
        <v>2</v>
      </c>
      <c r="E37" s="32">
        <f t="shared" si="18"/>
        <v>3</v>
      </c>
      <c r="F37" s="32">
        <f t="shared" si="19"/>
        <v>2</v>
      </c>
      <c r="G37" s="55">
        <f t="shared" si="20"/>
        <v>1</v>
      </c>
      <c r="H37" s="57">
        <f t="shared" si="21"/>
        <v>0.7026</v>
      </c>
      <c r="I37" s="78"/>
      <c r="J37" s="115"/>
      <c r="K37" s="115"/>
      <c r="L37" s="115"/>
      <c r="M37" s="115"/>
      <c r="N37" s="116"/>
      <c r="O37" s="40">
        <f t="shared" si="6"/>
        <v>0.9384</v>
      </c>
      <c r="Q37" s="73"/>
      <c r="AI37" s="5" t="str">
        <f t="shared" si="7"/>
        <v>0.0654</v>
      </c>
      <c r="AJ37" s="5" t="str">
        <f t="shared" si="8"/>
        <v>0.0380</v>
      </c>
      <c r="AK37" s="5" t="str">
        <f t="shared" si="9"/>
        <v>0.0918</v>
      </c>
      <c r="AL37" s="5" t="str">
        <f t="shared" si="10"/>
        <v>0.0406</v>
      </c>
      <c r="AM37" s="5" t="str">
        <f t="shared" si="11"/>
        <v>0</v>
      </c>
      <c r="AO37" s="5" t="b">
        <f t="shared" si="12"/>
        <v>0</v>
      </c>
      <c r="AP37" s="5" t="b">
        <f t="shared" si="13"/>
        <v>0</v>
      </c>
      <c r="AQ37" s="5" t="b">
        <f t="shared" si="14"/>
        <v>0</v>
      </c>
      <c r="AR37" s="5" t="b">
        <f t="shared" si="15"/>
        <v>0</v>
      </c>
      <c r="AS37" s="5" t="b">
        <f t="shared" si="16"/>
        <v>0</v>
      </c>
    </row>
    <row r="38" spans="1:45" ht="21.75" customHeight="1">
      <c r="A38" s="2">
        <v>33</v>
      </c>
      <c r="B38" s="35">
        <v>21211</v>
      </c>
      <c r="C38" s="33">
        <f t="shared" si="5"/>
        <v>2</v>
      </c>
      <c r="D38" s="32">
        <f t="shared" si="17"/>
        <v>1</v>
      </c>
      <c r="E38" s="32">
        <f t="shared" si="18"/>
        <v>2</v>
      </c>
      <c r="F38" s="32">
        <f t="shared" si="19"/>
        <v>1</v>
      </c>
      <c r="G38" s="55">
        <f t="shared" si="20"/>
        <v>1</v>
      </c>
      <c r="H38" s="57">
        <f t="shared" si="21"/>
        <v>0.8158</v>
      </c>
      <c r="I38" s="78"/>
      <c r="J38" s="115"/>
      <c r="K38" s="115"/>
      <c r="L38" s="115"/>
      <c r="M38" s="115"/>
      <c r="N38" s="116"/>
      <c r="O38" s="40">
        <f t="shared" si="6"/>
        <v>0.9384</v>
      </c>
      <c r="Q38" s="73"/>
      <c r="AI38" s="5" t="str">
        <f t="shared" si="7"/>
        <v>0.0654</v>
      </c>
      <c r="AJ38" s="5" t="str">
        <f t="shared" si="8"/>
        <v>0</v>
      </c>
      <c r="AK38" s="5" t="str">
        <f t="shared" si="9"/>
        <v>0.0572</v>
      </c>
      <c r="AL38" s="5" t="str">
        <f t="shared" si="10"/>
        <v>0</v>
      </c>
      <c r="AM38" s="5" t="str">
        <f t="shared" si="11"/>
        <v>0</v>
      </c>
      <c r="AO38" s="5" t="b">
        <f t="shared" si="12"/>
        <v>0</v>
      </c>
      <c r="AP38" s="5" t="b">
        <f t="shared" si="13"/>
        <v>0</v>
      </c>
      <c r="AQ38" s="5" t="b">
        <f t="shared" si="14"/>
        <v>0</v>
      </c>
      <c r="AR38" s="5" t="b">
        <f t="shared" si="15"/>
        <v>0</v>
      </c>
      <c r="AS38" s="5" t="b">
        <f t="shared" si="16"/>
        <v>0</v>
      </c>
    </row>
    <row r="39" spans="1:45" ht="21.75" customHeight="1">
      <c r="A39" s="2">
        <v>34</v>
      </c>
      <c r="B39" s="35">
        <v>21222</v>
      </c>
      <c r="C39" s="33">
        <f t="shared" si="5"/>
        <v>2</v>
      </c>
      <c r="D39" s="32">
        <f t="shared" si="17"/>
        <v>1</v>
      </c>
      <c r="E39" s="32">
        <f t="shared" si="18"/>
        <v>2</v>
      </c>
      <c r="F39" s="32">
        <f t="shared" si="19"/>
        <v>2</v>
      </c>
      <c r="G39" s="55">
        <f t="shared" si="20"/>
        <v>2</v>
      </c>
      <c r="H39" s="57">
        <f t="shared" si="21"/>
        <v>0.6970999999999999</v>
      </c>
      <c r="I39" s="78"/>
      <c r="J39" s="115"/>
      <c r="K39" s="115"/>
      <c r="L39" s="115"/>
      <c r="M39" s="115"/>
      <c r="N39" s="116"/>
      <c r="O39" s="40">
        <f t="shared" si="6"/>
        <v>0.9384</v>
      </c>
      <c r="Q39" s="73"/>
      <c r="AI39" s="5" t="str">
        <f t="shared" si="7"/>
        <v>0.0654</v>
      </c>
      <c r="AJ39" s="5" t="str">
        <f t="shared" si="8"/>
        <v>0</v>
      </c>
      <c r="AK39" s="5" t="str">
        <f t="shared" si="9"/>
        <v>0.0572</v>
      </c>
      <c r="AL39" s="5" t="str">
        <f t="shared" si="10"/>
        <v>0.0406</v>
      </c>
      <c r="AM39" s="5" t="str">
        <f t="shared" si="11"/>
        <v>0.0781</v>
      </c>
      <c r="AO39" s="5" t="b">
        <f t="shared" si="12"/>
        <v>0</v>
      </c>
      <c r="AP39" s="5" t="b">
        <f t="shared" si="13"/>
        <v>0</v>
      </c>
      <c r="AQ39" s="5" t="b">
        <f t="shared" si="14"/>
        <v>0</v>
      </c>
      <c r="AR39" s="5" t="b">
        <f t="shared" si="15"/>
        <v>0</v>
      </c>
      <c r="AS39" s="5" t="b">
        <f t="shared" si="16"/>
        <v>0</v>
      </c>
    </row>
    <row r="40" spans="1:45" ht="21.75" customHeight="1">
      <c r="A40" s="2">
        <v>35</v>
      </c>
      <c r="B40" s="35">
        <v>11111</v>
      </c>
      <c r="C40" s="33">
        <f t="shared" si="5"/>
        <v>1</v>
      </c>
      <c r="D40" s="32">
        <f t="shared" si="17"/>
        <v>1</v>
      </c>
      <c r="E40" s="32">
        <f t="shared" si="18"/>
        <v>1</v>
      </c>
      <c r="F40" s="32">
        <f t="shared" si="19"/>
        <v>1</v>
      </c>
      <c r="G40" s="55">
        <f t="shared" si="20"/>
        <v>1</v>
      </c>
      <c r="H40" s="57">
        <f t="shared" si="21"/>
        <v>0.9384</v>
      </c>
      <c r="I40" s="78"/>
      <c r="J40" s="115"/>
      <c r="K40" s="115"/>
      <c r="L40" s="115"/>
      <c r="M40" s="115"/>
      <c r="N40" s="116"/>
      <c r="O40" s="40">
        <f t="shared" si="6"/>
        <v>0.9384</v>
      </c>
      <c r="Q40" s="73"/>
      <c r="AI40" s="5" t="str">
        <f t="shared" si="7"/>
        <v>0</v>
      </c>
      <c r="AJ40" s="5" t="str">
        <f t="shared" si="8"/>
        <v>0</v>
      </c>
      <c r="AK40" s="5" t="str">
        <f t="shared" si="9"/>
        <v>0</v>
      </c>
      <c r="AL40" s="5" t="str">
        <f t="shared" si="10"/>
        <v>0</v>
      </c>
      <c r="AM40" s="5" t="str">
        <f t="shared" si="11"/>
        <v>0</v>
      </c>
      <c r="AO40" s="5" t="b">
        <f t="shared" si="12"/>
        <v>0</v>
      </c>
      <c r="AP40" s="5" t="b">
        <f t="shared" si="13"/>
        <v>0</v>
      </c>
      <c r="AQ40" s="5" t="b">
        <f t="shared" si="14"/>
        <v>0</v>
      </c>
      <c r="AR40" s="5" t="b">
        <f t="shared" si="15"/>
        <v>0</v>
      </c>
      <c r="AS40" s="5" t="b">
        <f t="shared" si="16"/>
        <v>0</v>
      </c>
    </row>
    <row r="41" spans="1:45" ht="21.75" customHeight="1">
      <c r="A41" s="2">
        <v>36</v>
      </c>
      <c r="B41" s="35">
        <v>21222</v>
      </c>
      <c r="C41" s="33">
        <f t="shared" si="5"/>
        <v>2</v>
      </c>
      <c r="D41" s="32">
        <f t="shared" si="17"/>
        <v>1</v>
      </c>
      <c r="E41" s="32">
        <f t="shared" si="18"/>
        <v>2</v>
      </c>
      <c r="F41" s="32">
        <f t="shared" si="19"/>
        <v>2</v>
      </c>
      <c r="G41" s="55">
        <f t="shared" si="20"/>
        <v>2</v>
      </c>
      <c r="H41" s="57">
        <f t="shared" si="21"/>
        <v>0.6970999999999999</v>
      </c>
      <c r="I41" s="78"/>
      <c r="J41" s="115"/>
      <c r="K41" s="115"/>
      <c r="L41" s="115"/>
      <c r="M41" s="115"/>
      <c r="N41" s="116"/>
      <c r="O41" s="40">
        <f t="shared" si="6"/>
        <v>0.9384</v>
      </c>
      <c r="Q41" s="73"/>
      <c r="AI41" s="5" t="str">
        <f t="shared" si="7"/>
        <v>0.0654</v>
      </c>
      <c r="AJ41" s="5" t="str">
        <f t="shared" si="8"/>
        <v>0</v>
      </c>
      <c r="AK41" s="5" t="str">
        <f t="shared" si="9"/>
        <v>0.0572</v>
      </c>
      <c r="AL41" s="5" t="str">
        <f t="shared" si="10"/>
        <v>0.0406</v>
      </c>
      <c r="AM41" s="5" t="str">
        <f t="shared" si="11"/>
        <v>0.0781</v>
      </c>
      <c r="AO41" s="5" t="b">
        <f t="shared" si="12"/>
        <v>0</v>
      </c>
      <c r="AP41" s="5" t="b">
        <f t="shared" si="13"/>
        <v>0</v>
      </c>
      <c r="AQ41" s="5" t="b">
        <f t="shared" si="14"/>
        <v>0</v>
      </c>
      <c r="AR41" s="5" t="b">
        <f t="shared" si="15"/>
        <v>0</v>
      </c>
      <c r="AS41" s="5" t="b">
        <f t="shared" si="16"/>
        <v>0</v>
      </c>
    </row>
    <row r="42" spans="1:45" ht="21.75" customHeight="1">
      <c r="A42" s="2">
        <v>37</v>
      </c>
      <c r="B42" s="35">
        <v>11111</v>
      </c>
      <c r="C42" s="33">
        <f t="shared" si="5"/>
        <v>1</v>
      </c>
      <c r="D42" s="32">
        <f t="shared" si="17"/>
        <v>1</v>
      </c>
      <c r="E42" s="32">
        <f t="shared" si="18"/>
        <v>1</v>
      </c>
      <c r="F42" s="32">
        <f t="shared" si="19"/>
        <v>1</v>
      </c>
      <c r="G42" s="55">
        <f t="shared" si="20"/>
        <v>1</v>
      </c>
      <c r="H42" s="57">
        <f t="shared" si="21"/>
        <v>0.9384</v>
      </c>
      <c r="I42" s="78"/>
      <c r="J42" s="115"/>
      <c r="K42" s="115"/>
      <c r="L42" s="115"/>
      <c r="M42" s="115"/>
      <c r="N42" s="116"/>
      <c r="O42" s="40">
        <f t="shared" si="6"/>
        <v>0.9384</v>
      </c>
      <c r="Q42" s="73"/>
      <c r="AI42" s="5" t="str">
        <f t="shared" si="7"/>
        <v>0</v>
      </c>
      <c r="AJ42" s="5" t="str">
        <f t="shared" si="8"/>
        <v>0</v>
      </c>
      <c r="AK42" s="5" t="str">
        <f t="shared" si="9"/>
        <v>0</v>
      </c>
      <c r="AL42" s="5" t="str">
        <f t="shared" si="10"/>
        <v>0</v>
      </c>
      <c r="AM42" s="5" t="str">
        <f t="shared" si="11"/>
        <v>0</v>
      </c>
      <c r="AO42" s="5" t="b">
        <f t="shared" si="12"/>
        <v>0</v>
      </c>
      <c r="AP42" s="5" t="b">
        <f t="shared" si="13"/>
        <v>0</v>
      </c>
      <c r="AQ42" s="5" t="b">
        <f t="shared" si="14"/>
        <v>0</v>
      </c>
      <c r="AR42" s="5" t="b">
        <f t="shared" si="15"/>
        <v>0</v>
      </c>
      <c r="AS42" s="5" t="b">
        <f t="shared" si="16"/>
        <v>0</v>
      </c>
    </row>
    <row r="43" spans="1:45" ht="21.75" customHeight="1">
      <c r="A43" s="2">
        <v>38</v>
      </c>
      <c r="B43" s="35">
        <v>11111</v>
      </c>
      <c r="C43" s="33">
        <f t="shared" si="5"/>
        <v>1</v>
      </c>
      <c r="D43" s="32">
        <f t="shared" si="17"/>
        <v>1</v>
      </c>
      <c r="E43" s="32">
        <f t="shared" si="18"/>
        <v>1</v>
      </c>
      <c r="F43" s="32">
        <f t="shared" si="19"/>
        <v>1</v>
      </c>
      <c r="G43" s="55">
        <f t="shared" si="20"/>
        <v>1</v>
      </c>
      <c r="H43" s="57">
        <f t="shared" si="21"/>
        <v>0.9384</v>
      </c>
      <c r="I43" s="78"/>
      <c r="J43" s="115"/>
      <c r="K43" s="115"/>
      <c r="L43" s="115"/>
      <c r="M43" s="115"/>
      <c r="N43" s="116"/>
      <c r="O43" s="40">
        <f t="shared" si="6"/>
        <v>0.9384</v>
      </c>
      <c r="Q43" s="73"/>
      <c r="AI43" s="5" t="str">
        <f t="shared" si="7"/>
        <v>0</v>
      </c>
      <c r="AJ43" s="5" t="str">
        <f t="shared" si="8"/>
        <v>0</v>
      </c>
      <c r="AK43" s="5" t="str">
        <f t="shared" si="9"/>
        <v>0</v>
      </c>
      <c r="AL43" s="5" t="str">
        <f t="shared" si="10"/>
        <v>0</v>
      </c>
      <c r="AM43" s="5" t="str">
        <f t="shared" si="11"/>
        <v>0</v>
      </c>
      <c r="AO43" s="5" t="b">
        <f t="shared" si="12"/>
        <v>0</v>
      </c>
      <c r="AP43" s="5" t="b">
        <f t="shared" si="13"/>
        <v>0</v>
      </c>
      <c r="AQ43" s="5" t="b">
        <f t="shared" si="14"/>
        <v>0</v>
      </c>
      <c r="AR43" s="5" t="b">
        <f t="shared" si="15"/>
        <v>0</v>
      </c>
      <c r="AS43" s="5" t="b">
        <f t="shared" si="16"/>
        <v>0</v>
      </c>
    </row>
    <row r="44" spans="1:45" ht="21.75" customHeight="1">
      <c r="A44" s="2">
        <v>39</v>
      </c>
      <c r="B44" s="35">
        <v>11111</v>
      </c>
      <c r="C44" s="33">
        <f t="shared" si="5"/>
        <v>1</v>
      </c>
      <c r="D44" s="32">
        <f t="shared" si="17"/>
        <v>1</v>
      </c>
      <c r="E44" s="32">
        <f t="shared" si="18"/>
        <v>1</v>
      </c>
      <c r="F44" s="32">
        <f t="shared" si="19"/>
        <v>1</v>
      </c>
      <c r="G44" s="55">
        <f t="shared" si="20"/>
        <v>1</v>
      </c>
      <c r="H44" s="57">
        <f t="shared" si="21"/>
        <v>0.9384</v>
      </c>
      <c r="I44" s="78"/>
      <c r="J44" s="115"/>
      <c r="K44" s="115"/>
      <c r="L44" s="115"/>
      <c r="M44" s="115"/>
      <c r="N44" s="116"/>
      <c r="O44" s="40">
        <f t="shared" si="6"/>
        <v>0.9384</v>
      </c>
      <c r="Q44" s="73"/>
      <c r="AI44" s="5" t="str">
        <f t="shared" si="7"/>
        <v>0</v>
      </c>
      <c r="AJ44" s="5" t="str">
        <f t="shared" si="8"/>
        <v>0</v>
      </c>
      <c r="AK44" s="5" t="str">
        <f t="shared" si="9"/>
        <v>0</v>
      </c>
      <c r="AL44" s="5" t="str">
        <f t="shared" si="10"/>
        <v>0</v>
      </c>
      <c r="AM44" s="5" t="str">
        <f t="shared" si="11"/>
        <v>0</v>
      </c>
      <c r="AO44" s="5" t="b">
        <f t="shared" si="12"/>
        <v>0</v>
      </c>
      <c r="AP44" s="5" t="b">
        <f t="shared" si="13"/>
        <v>0</v>
      </c>
      <c r="AQ44" s="5" t="b">
        <f t="shared" si="14"/>
        <v>0</v>
      </c>
      <c r="AR44" s="5" t="b">
        <f t="shared" si="15"/>
        <v>0</v>
      </c>
      <c r="AS44" s="5" t="b">
        <f t="shared" si="16"/>
        <v>0</v>
      </c>
    </row>
    <row r="45" spans="1:45" ht="21.75" customHeight="1" thickBot="1">
      <c r="A45" s="41">
        <v>40</v>
      </c>
      <c r="B45" s="42">
        <v>11111</v>
      </c>
      <c r="C45" s="43">
        <f t="shared" si="5"/>
        <v>1</v>
      </c>
      <c r="D45" s="44">
        <f t="shared" si="17"/>
        <v>1</v>
      </c>
      <c r="E45" s="44">
        <f t="shared" si="18"/>
        <v>1</v>
      </c>
      <c r="F45" s="44">
        <f t="shared" si="19"/>
        <v>1</v>
      </c>
      <c r="G45" s="56">
        <f t="shared" si="20"/>
        <v>1</v>
      </c>
      <c r="H45" s="58">
        <f t="shared" si="21"/>
        <v>0.9384</v>
      </c>
      <c r="I45" s="78"/>
      <c r="J45" s="117"/>
      <c r="K45" s="117"/>
      <c r="L45" s="117"/>
      <c r="M45" s="117"/>
      <c r="N45" s="118"/>
      <c r="O45" s="45">
        <f t="shared" si="6"/>
        <v>0.9384</v>
      </c>
      <c r="Q45" s="73"/>
      <c r="AI45" s="5" t="str">
        <f t="shared" si="7"/>
        <v>0</v>
      </c>
      <c r="AJ45" s="5" t="str">
        <f t="shared" si="8"/>
        <v>0</v>
      </c>
      <c r="AK45" s="5" t="str">
        <f t="shared" si="9"/>
        <v>0</v>
      </c>
      <c r="AL45" s="5" t="str">
        <f t="shared" si="10"/>
        <v>0</v>
      </c>
      <c r="AM45" s="5" t="str">
        <f t="shared" si="11"/>
        <v>0</v>
      </c>
      <c r="AO45" s="5" t="b">
        <f t="shared" si="12"/>
        <v>0</v>
      </c>
      <c r="AP45" s="5" t="b">
        <f t="shared" si="13"/>
        <v>0</v>
      </c>
      <c r="AQ45" s="5" t="b">
        <f t="shared" si="14"/>
        <v>0</v>
      </c>
      <c r="AR45" s="5" t="b">
        <f t="shared" si="15"/>
        <v>0</v>
      </c>
      <c r="AS45" s="5" t="b">
        <f t="shared" si="16"/>
        <v>0</v>
      </c>
    </row>
    <row r="46" spans="1:45" ht="21.75" customHeight="1">
      <c r="A46" s="31">
        <v>41</v>
      </c>
      <c r="B46" s="34">
        <v>11111</v>
      </c>
      <c r="C46" s="33">
        <f t="shared" si="5"/>
        <v>1</v>
      </c>
      <c r="D46" s="32">
        <f t="shared" si="17"/>
        <v>1</v>
      </c>
      <c r="E46" s="32">
        <f t="shared" si="18"/>
        <v>1</v>
      </c>
      <c r="F46" s="32">
        <f t="shared" si="19"/>
        <v>1</v>
      </c>
      <c r="G46" s="55">
        <f t="shared" si="20"/>
        <v>1</v>
      </c>
      <c r="H46" s="57">
        <f t="shared" si="21"/>
        <v>0.9384</v>
      </c>
      <c r="I46" s="78"/>
      <c r="J46" s="113"/>
      <c r="K46" s="113"/>
      <c r="L46" s="113"/>
      <c r="M46" s="113"/>
      <c r="N46" s="114"/>
      <c r="O46" s="39">
        <f t="shared" si="6"/>
        <v>0.9384</v>
      </c>
      <c r="Q46" s="73"/>
      <c r="AI46" s="5" t="str">
        <f t="shared" si="7"/>
        <v>0</v>
      </c>
      <c r="AJ46" s="5" t="str">
        <f t="shared" si="8"/>
        <v>0</v>
      </c>
      <c r="AK46" s="5" t="str">
        <f t="shared" si="9"/>
        <v>0</v>
      </c>
      <c r="AL46" s="5" t="str">
        <f t="shared" si="10"/>
        <v>0</v>
      </c>
      <c r="AM46" s="5" t="str">
        <f t="shared" si="11"/>
        <v>0</v>
      </c>
      <c r="AO46" s="5" t="b">
        <f t="shared" si="12"/>
        <v>0</v>
      </c>
      <c r="AP46" s="5" t="b">
        <f t="shared" si="13"/>
        <v>0</v>
      </c>
      <c r="AQ46" s="5" t="b">
        <f t="shared" si="14"/>
        <v>0</v>
      </c>
      <c r="AR46" s="5" t="b">
        <f t="shared" si="15"/>
        <v>0</v>
      </c>
      <c r="AS46" s="5" t="b">
        <f t="shared" si="16"/>
        <v>0</v>
      </c>
    </row>
    <row r="47" spans="1:45" ht="21.75" customHeight="1">
      <c r="A47" s="2">
        <v>42</v>
      </c>
      <c r="B47" s="35">
        <v>22211</v>
      </c>
      <c r="C47" s="33">
        <f t="shared" si="5"/>
        <v>2</v>
      </c>
      <c r="D47" s="32">
        <f t="shared" si="17"/>
        <v>2</v>
      </c>
      <c r="E47" s="32">
        <f t="shared" si="18"/>
        <v>2</v>
      </c>
      <c r="F47" s="32">
        <f t="shared" si="19"/>
        <v>1</v>
      </c>
      <c r="G47" s="55">
        <f t="shared" si="20"/>
        <v>1</v>
      </c>
      <c r="H47" s="57">
        <f t="shared" si="21"/>
        <v>0.7778</v>
      </c>
      <c r="I47" s="78"/>
      <c r="J47" s="115"/>
      <c r="K47" s="115"/>
      <c r="L47" s="115"/>
      <c r="M47" s="115"/>
      <c r="N47" s="116"/>
      <c r="O47" s="40">
        <f t="shared" si="6"/>
        <v>0.9384</v>
      </c>
      <c r="Q47" s="73"/>
      <c r="AI47" s="5" t="str">
        <f t="shared" si="7"/>
        <v>0.0654</v>
      </c>
      <c r="AJ47" s="5" t="str">
        <f t="shared" si="8"/>
        <v>0.0380</v>
      </c>
      <c r="AK47" s="5" t="str">
        <f t="shared" si="9"/>
        <v>0.0572</v>
      </c>
      <c r="AL47" s="5" t="str">
        <f t="shared" si="10"/>
        <v>0</v>
      </c>
      <c r="AM47" s="5" t="str">
        <f t="shared" si="11"/>
        <v>0</v>
      </c>
      <c r="AO47" s="5" t="b">
        <f t="shared" si="12"/>
        <v>0</v>
      </c>
      <c r="AP47" s="5" t="b">
        <f t="shared" si="13"/>
        <v>0</v>
      </c>
      <c r="AQ47" s="5" t="b">
        <f t="shared" si="14"/>
        <v>0</v>
      </c>
      <c r="AR47" s="5" t="b">
        <f t="shared" si="15"/>
        <v>0</v>
      </c>
      <c r="AS47" s="5" t="b">
        <f t="shared" si="16"/>
        <v>0</v>
      </c>
    </row>
    <row r="48" spans="1:45" ht="21.75" customHeight="1">
      <c r="A48" s="2">
        <v>43</v>
      </c>
      <c r="B48" s="35">
        <v>22221</v>
      </c>
      <c r="C48" s="33">
        <f t="shared" si="5"/>
        <v>2</v>
      </c>
      <c r="D48" s="32">
        <f t="shared" si="17"/>
        <v>2</v>
      </c>
      <c r="E48" s="32">
        <f t="shared" si="18"/>
        <v>2</v>
      </c>
      <c r="F48" s="32">
        <f t="shared" si="19"/>
        <v>2</v>
      </c>
      <c r="G48" s="55">
        <f t="shared" si="20"/>
        <v>1</v>
      </c>
      <c r="H48" s="57">
        <f t="shared" si="21"/>
        <v>0.7372</v>
      </c>
      <c r="I48" s="78"/>
      <c r="J48" s="115"/>
      <c r="K48" s="115"/>
      <c r="L48" s="115"/>
      <c r="M48" s="115"/>
      <c r="N48" s="116"/>
      <c r="O48" s="40">
        <f t="shared" si="6"/>
        <v>0.9384</v>
      </c>
      <c r="Q48" s="73"/>
      <c r="AI48" s="5" t="str">
        <f t="shared" si="7"/>
        <v>0.0654</v>
      </c>
      <c r="AJ48" s="5" t="str">
        <f t="shared" si="8"/>
        <v>0.0380</v>
      </c>
      <c r="AK48" s="5" t="str">
        <f t="shared" si="9"/>
        <v>0.0572</v>
      </c>
      <c r="AL48" s="5" t="str">
        <f t="shared" si="10"/>
        <v>0.0406</v>
      </c>
      <c r="AM48" s="5" t="str">
        <f t="shared" si="11"/>
        <v>0</v>
      </c>
      <c r="AO48" s="5" t="b">
        <f t="shared" si="12"/>
        <v>0</v>
      </c>
      <c r="AP48" s="5" t="b">
        <f t="shared" si="13"/>
        <v>0</v>
      </c>
      <c r="AQ48" s="5" t="b">
        <f t="shared" si="14"/>
        <v>0</v>
      </c>
      <c r="AR48" s="5" t="b">
        <f t="shared" si="15"/>
        <v>0</v>
      </c>
      <c r="AS48" s="5" t="b">
        <f t="shared" si="16"/>
        <v>0</v>
      </c>
    </row>
    <row r="49" spans="1:45" ht="21.75" customHeight="1">
      <c r="A49" s="2">
        <v>44</v>
      </c>
      <c r="B49" s="35">
        <v>11111</v>
      </c>
      <c r="C49" s="33">
        <f t="shared" si="5"/>
        <v>1</v>
      </c>
      <c r="D49" s="32">
        <f t="shared" si="17"/>
        <v>1</v>
      </c>
      <c r="E49" s="32">
        <f t="shared" si="18"/>
        <v>1</v>
      </c>
      <c r="F49" s="32">
        <f t="shared" si="19"/>
        <v>1</v>
      </c>
      <c r="G49" s="55">
        <f t="shared" si="20"/>
        <v>1</v>
      </c>
      <c r="H49" s="57">
        <f t="shared" si="21"/>
        <v>0.9384</v>
      </c>
      <c r="I49" s="78"/>
      <c r="J49" s="115"/>
      <c r="K49" s="115"/>
      <c r="L49" s="115"/>
      <c r="M49" s="115"/>
      <c r="N49" s="116"/>
      <c r="O49" s="40">
        <f t="shared" si="6"/>
        <v>0.9384</v>
      </c>
      <c r="Q49" s="73"/>
      <c r="AI49" s="5" t="str">
        <f t="shared" si="7"/>
        <v>0</v>
      </c>
      <c r="AJ49" s="5" t="str">
        <f t="shared" si="8"/>
        <v>0</v>
      </c>
      <c r="AK49" s="5" t="str">
        <f t="shared" si="9"/>
        <v>0</v>
      </c>
      <c r="AL49" s="5" t="str">
        <f t="shared" si="10"/>
        <v>0</v>
      </c>
      <c r="AM49" s="5" t="str">
        <f t="shared" si="11"/>
        <v>0</v>
      </c>
      <c r="AO49" s="5" t="b">
        <f t="shared" si="12"/>
        <v>0</v>
      </c>
      <c r="AP49" s="5" t="b">
        <f t="shared" si="13"/>
        <v>0</v>
      </c>
      <c r="AQ49" s="5" t="b">
        <f t="shared" si="14"/>
        <v>0</v>
      </c>
      <c r="AR49" s="5" t="b">
        <f t="shared" si="15"/>
        <v>0</v>
      </c>
      <c r="AS49" s="5" t="b">
        <f t="shared" si="16"/>
        <v>0</v>
      </c>
    </row>
    <row r="50" spans="1:45" ht="21.75" customHeight="1">
      <c r="A50" s="2">
        <v>45</v>
      </c>
      <c r="B50" s="35">
        <v>11121</v>
      </c>
      <c r="C50" s="33">
        <f t="shared" si="5"/>
        <v>1</v>
      </c>
      <c r="D50" s="32">
        <f t="shared" si="17"/>
        <v>1</v>
      </c>
      <c r="E50" s="32">
        <f t="shared" si="18"/>
        <v>1</v>
      </c>
      <c r="F50" s="32">
        <f t="shared" si="19"/>
        <v>2</v>
      </c>
      <c r="G50" s="55">
        <f t="shared" si="20"/>
        <v>1</v>
      </c>
      <c r="H50" s="57">
        <f t="shared" si="21"/>
        <v>0.8978</v>
      </c>
      <c r="I50" s="78"/>
      <c r="J50" s="115"/>
      <c r="K50" s="115"/>
      <c r="L50" s="115"/>
      <c r="M50" s="115"/>
      <c r="N50" s="116"/>
      <c r="O50" s="40">
        <f t="shared" si="6"/>
        <v>0.9384</v>
      </c>
      <c r="Q50" s="73"/>
      <c r="AI50" s="5" t="str">
        <f t="shared" si="7"/>
        <v>0</v>
      </c>
      <c r="AJ50" s="5" t="str">
        <f t="shared" si="8"/>
        <v>0</v>
      </c>
      <c r="AK50" s="5" t="str">
        <f t="shared" si="9"/>
        <v>0</v>
      </c>
      <c r="AL50" s="5" t="str">
        <f t="shared" si="10"/>
        <v>0.0406</v>
      </c>
      <c r="AM50" s="5" t="str">
        <f t="shared" si="11"/>
        <v>0</v>
      </c>
      <c r="AO50" s="5" t="b">
        <f t="shared" si="12"/>
        <v>0</v>
      </c>
      <c r="AP50" s="5" t="b">
        <f t="shared" si="13"/>
        <v>0</v>
      </c>
      <c r="AQ50" s="5" t="b">
        <f t="shared" si="14"/>
        <v>0</v>
      </c>
      <c r="AR50" s="5" t="b">
        <f t="shared" si="15"/>
        <v>0</v>
      </c>
      <c r="AS50" s="5" t="b">
        <f t="shared" si="16"/>
        <v>0</v>
      </c>
    </row>
    <row r="51" spans="1:45" ht="21.75" customHeight="1">
      <c r="A51" s="2">
        <v>46</v>
      </c>
      <c r="B51" s="35">
        <v>21121</v>
      </c>
      <c r="C51" s="33">
        <f t="shared" si="5"/>
        <v>2</v>
      </c>
      <c r="D51" s="32">
        <f t="shared" si="17"/>
        <v>1</v>
      </c>
      <c r="E51" s="32">
        <f t="shared" si="18"/>
        <v>1</v>
      </c>
      <c r="F51" s="32">
        <f t="shared" si="19"/>
        <v>2</v>
      </c>
      <c r="G51" s="55">
        <f t="shared" si="20"/>
        <v>1</v>
      </c>
      <c r="H51" s="57">
        <f t="shared" si="21"/>
        <v>0.8324</v>
      </c>
      <c r="I51" s="78"/>
      <c r="J51" s="115"/>
      <c r="K51" s="115"/>
      <c r="L51" s="115"/>
      <c r="M51" s="115"/>
      <c r="N51" s="116"/>
      <c r="O51" s="40">
        <f t="shared" si="6"/>
        <v>0.9384</v>
      </c>
      <c r="Q51" s="73"/>
      <c r="AI51" s="5" t="str">
        <f t="shared" si="7"/>
        <v>0.0654</v>
      </c>
      <c r="AJ51" s="5" t="str">
        <f t="shared" si="8"/>
        <v>0</v>
      </c>
      <c r="AK51" s="5" t="str">
        <f t="shared" si="9"/>
        <v>0</v>
      </c>
      <c r="AL51" s="5" t="str">
        <f t="shared" si="10"/>
        <v>0.0406</v>
      </c>
      <c r="AM51" s="5" t="str">
        <f t="shared" si="11"/>
        <v>0</v>
      </c>
      <c r="AO51" s="5" t="b">
        <f t="shared" si="12"/>
        <v>0</v>
      </c>
      <c r="AP51" s="5" t="b">
        <f t="shared" si="13"/>
        <v>0</v>
      </c>
      <c r="AQ51" s="5" t="b">
        <f t="shared" si="14"/>
        <v>0</v>
      </c>
      <c r="AR51" s="5" t="b">
        <f t="shared" si="15"/>
        <v>0</v>
      </c>
      <c r="AS51" s="5" t="b">
        <f t="shared" si="16"/>
        <v>0</v>
      </c>
    </row>
    <row r="52" spans="1:45" ht="21.75" customHeight="1">
      <c r="A52" s="2">
        <v>47</v>
      </c>
      <c r="B52" s="35">
        <v>11111</v>
      </c>
      <c r="C52" s="33">
        <f t="shared" si="5"/>
        <v>1</v>
      </c>
      <c r="D52" s="32">
        <f t="shared" si="17"/>
        <v>1</v>
      </c>
      <c r="E52" s="32">
        <f t="shared" si="18"/>
        <v>1</v>
      </c>
      <c r="F52" s="32">
        <f t="shared" si="19"/>
        <v>1</v>
      </c>
      <c r="G52" s="55">
        <f t="shared" si="20"/>
        <v>1</v>
      </c>
      <c r="H52" s="57">
        <f t="shared" si="21"/>
        <v>0.9384</v>
      </c>
      <c r="I52" s="78"/>
      <c r="J52" s="115"/>
      <c r="K52" s="115"/>
      <c r="L52" s="115"/>
      <c r="M52" s="115"/>
      <c r="N52" s="116"/>
      <c r="O52" s="40">
        <f t="shared" si="6"/>
        <v>0.9384</v>
      </c>
      <c r="Q52" s="73"/>
      <c r="AI52" s="5" t="str">
        <f t="shared" si="7"/>
        <v>0</v>
      </c>
      <c r="AJ52" s="5" t="str">
        <f t="shared" si="8"/>
        <v>0</v>
      </c>
      <c r="AK52" s="5" t="str">
        <f t="shared" si="9"/>
        <v>0</v>
      </c>
      <c r="AL52" s="5" t="str">
        <f t="shared" si="10"/>
        <v>0</v>
      </c>
      <c r="AM52" s="5" t="str">
        <f t="shared" si="11"/>
        <v>0</v>
      </c>
      <c r="AO52" s="5" t="b">
        <f t="shared" si="12"/>
        <v>0</v>
      </c>
      <c r="AP52" s="5" t="b">
        <f t="shared" si="13"/>
        <v>0</v>
      </c>
      <c r="AQ52" s="5" t="b">
        <f t="shared" si="14"/>
        <v>0</v>
      </c>
      <c r="AR52" s="5" t="b">
        <f t="shared" si="15"/>
        <v>0</v>
      </c>
      <c r="AS52" s="5" t="b">
        <f t="shared" si="16"/>
        <v>0</v>
      </c>
    </row>
    <row r="53" spans="1:45" ht="21.75" customHeight="1">
      <c r="A53" s="2">
        <v>48</v>
      </c>
      <c r="B53" s="35">
        <v>11111</v>
      </c>
      <c r="C53" s="33">
        <f t="shared" si="5"/>
        <v>1</v>
      </c>
      <c r="D53" s="32">
        <f t="shared" si="17"/>
        <v>1</v>
      </c>
      <c r="E53" s="32">
        <f t="shared" si="18"/>
        <v>1</v>
      </c>
      <c r="F53" s="32">
        <f t="shared" si="19"/>
        <v>1</v>
      </c>
      <c r="G53" s="55">
        <f t="shared" si="20"/>
        <v>1</v>
      </c>
      <c r="H53" s="57">
        <f t="shared" si="21"/>
        <v>0.9384</v>
      </c>
      <c r="I53" s="78"/>
      <c r="J53" s="115"/>
      <c r="K53" s="115"/>
      <c r="L53" s="115"/>
      <c r="M53" s="115"/>
      <c r="N53" s="116"/>
      <c r="O53" s="40">
        <f t="shared" si="6"/>
        <v>0.9384</v>
      </c>
      <c r="Q53" s="73"/>
      <c r="AI53" s="5" t="str">
        <f t="shared" si="7"/>
        <v>0</v>
      </c>
      <c r="AJ53" s="5" t="str">
        <f t="shared" si="8"/>
        <v>0</v>
      </c>
      <c r="AK53" s="5" t="str">
        <f t="shared" si="9"/>
        <v>0</v>
      </c>
      <c r="AL53" s="5" t="str">
        <f t="shared" si="10"/>
        <v>0</v>
      </c>
      <c r="AM53" s="5" t="str">
        <f t="shared" si="11"/>
        <v>0</v>
      </c>
      <c r="AO53" s="5" t="b">
        <f t="shared" si="12"/>
        <v>0</v>
      </c>
      <c r="AP53" s="5" t="b">
        <f t="shared" si="13"/>
        <v>0</v>
      </c>
      <c r="AQ53" s="5" t="b">
        <f t="shared" si="14"/>
        <v>0</v>
      </c>
      <c r="AR53" s="5" t="b">
        <f t="shared" si="15"/>
        <v>0</v>
      </c>
      <c r="AS53" s="5" t="b">
        <f t="shared" si="16"/>
        <v>0</v>
      </c>
    </row>
    <row r="54" spans="1:45" ht="21.75" customHeight="1">
      <c r="A54" s="2">
        <v>49</v>
      </c>
      <c r="B54" s="35">
        <v>11111</v>
      </c>
      <c r="C54" s="33">
        <f t="shared" si="5"/>
        <v>1</v>
      </c>
      <c r="D54" s="32">
        <f t="shared" si="17"/>
        <v>1</v>
      </c>
      <c r="E54" s="32">
        <f t="shared" si="18"/>
        <v>1</v>
      </c>
      <c r="F54" s="32">
        <f t="shared" si="19"/>
        <v>1</v>
      </c>
      <c r="G54" s="55">
        <f t="shared" si="20"/>
        <v>1</v>
      </c>
      <c r="H54" s="57">
        <f t="shared" si="21"/>
        <v>0.9384</v>
      </c>
      <c r="I54" s="78"/>
      <c r="J54" s="115"/>
      <c r="K54" s="115"/>
      <c r="L54" s="115"/>
      <c r="M54" s="115"/>
      <c r="N54" s="116"/>
      <c r="O54" s="40">
        <f t="shared" si="6"/>
        <v>0.9384</v>
      </c>
      <c r="Q54" s="73"/>
      <c r="AI54" s="5" t="str">
        <f t="shared" si="7"/>
        <v>0</v>
      </c>
      <c r="AJ54" s="5" t="str">
        <f t="shared" si="8"/>
        <v>0</v>
      </c>
      <c r="AK54" s="5" t="str">
        <f t="shared" si="9"/>
        <v>0</v>
      </c>
      <c r="AL54" s="5" t="str">
        <f t="shared" si="10"/>
        <v>0</v>
      </c>
      <c r="AM54" s="5" t="str">
        <f t="shared" si="11"/>
        <v>0</v>
      </c>
      <c r="AO54" s="5" t="b">
        <f t="shared" si="12"/>
        <v>0</v>
      </c>
      <c r="AP54" s="5" t="b">
        <f t="shared" si="13"/>
        <v>0</v>
      </c>
      <c r="AQ54" s="5" t="b">
        <f t="shared" si="14"/>
        <v>0</v>
      </c>
      <c r="AR54" s="5" t="b">
        <f t="shared" si="15"/>
        <v>0</v>
      </c>
      <c r="AS54" s="5" t="b">
        <f t="shared" si="16"/>
        <v>0</v>
      </c>
    </row>
    <row r="55" spans="1:45" ht="21.75" customHeight="1" thickBot="1">
      <c r="A55" s="41">
        <v>50</v>
      </c>
      <c r="B55" s="42">
        <v>11122</v>
      </c>
      <c r="C55" s="43">
        <f t="shared" si="5"/>
        <v>1</v>
      </c>
      <c r="D55" s="44">
        <f t="shared" si="17"/>
        <v>1</v>
      </c>
      <c r="E55" s="44">
        <f t="shared" si="18"/>
        <v>1</v>
      </c>
      <c r="F55" s="44">
        <f t="shared" si="19"/>
        <v>2</v>
      </c>
      <c r="G55" s="56">
        <f t="shared" si="20"/>
        <v>2</v>
      </c>
      <c r="H55" s="58">
        <f t="shared" si="21"/>
        <v>0.8197</v>
      </c>
      <c r="I55" s="78"/>
      <c r="J55" s="117"/>
      <c r="K55" s="117"/>
      <c r="L55" s="117"/>
      <c r="M55" s="117"/>
      <c r="N55" s="118"/>
      <c r="O55" s="45">
        <f t="shared" si="6"/>
        <v>0.9384</v>
      </c>
      <c r="P55" s="79"/>
      <c r="Q55" s="73"/>
      <c r="AI55" s="5" t="str">
        <f t="shared" si="7"/>
        <v>0</v>
      </c>
      <c r="AJ55" s="5" t="str">
        <f t="shared" si="8"/>
        <v>0</v>
      </c>
      <c r="AK55" s="5" t="str">
        <f t="shared" si="9"/>
        <v>0</v>
      </c>
      <c r="AL55" s="5" t="str">
        <f t="shared" si="10"/>
        <v>0.0406</v>
      </c>
      <c r="AM55" s="5" t="str">
        <f t="shared" si="11"/>
        <v>0.0781</v>
      </c>
      <c r="AO55" s="5" t="b">
        <f t="shared" si="12"/>
        <v>0</v>
      </c>
      <c r="AP55" s="5" t="b">
        <f t="shared" si="13"/>
        <v>0</v>
      </c>
      <c r="AQ55" s="5" t="b">
        <f t="shared" si="14"/>
        <v>0</v>
      </c>
      <c r="AR55" s="5" t="b">
        <f t="shared" si="15"/>
        <v>0</v>
      </c>
      <c r="AS55" s="5" t="b">
        <f t="shared" si="16"/>
        <v>0</v>
      </c>
    </row>
    <row r="56" spans="1:45" ht="21.75" customHeight="1">
      <c r="A56" s="31">
        <v>51</v>
      </c>
      <c r="B56" s="53">
        <v>11121</v>
      </c>
      <c r="C56" s="33">
        <f aca="true" t="shared" si="22" ref="C56:C65">ROUNDDOWN(B56/10000,0)</f>
        <v>1</v>
      </c>
      <c r="D56" s="32">
        <f aca="true" t="shared" si="23" ref="D56:D65">ROUNDDOWN(B56/1000,0)-10*C56</f>
        <v>1</v>
      </c>
      <c r="E56" s="32">
        <f aca="true" t="shared" si="24" ref="E56:E65">ROUNDDOWN(B56/100,0)-100*C56-10*D56</f>
        <v>1</v>
      </c>
      <c r="F56" s="32">
        <f aca="true" t="shared" si="25" ref="F56:F65">ROUNDDOWN(B56/10,0)-1000*C56-100*D56-10*E56</f>
        <v>2</v>
      </c>
      <c r="G56" s="55">
        <f aca="true" t="shared" si="26" ref="G56:G65">B56-10000*C56-1000*D56-100*E56-10*F56</f>
        <v>1</v>
      </c>
      <c r="H56" s="57">
        <f aca="true" t="shared" si="27" ref="H56:H65">1-(AI56+AJ56+AK56+AL56+AM56)-0.0616</f>
        <v>0.8978</v>
      </c>
      <c r="I56" s="78"/>
      <c r="J56" s="113"/>
      <c r="K56" s="113"/>
      <c r="L56" s="113"/>
      <c r="M56" s="113"/>
      <c r="N56" s="114"/>
      <c r="O56" s="39">
        <f t="shared" si="6"/>
        <v>0.9384</v>
      </c>
      <c r="P56" s="3"/>
      <c r="Q56" s="73"/>
      <c r="AI56" s="5" t="str">
        <f aca="true" t="shared" si="28" ref="AI56:AI65">IF(C56=1,"0",IF(C56=2,"0.0654",IF(C56=3,"0.1125",IF(C56=4,"0.1792",IF(C56=5,"0.2397")))))</f>
        <v>0</v>
      </c>
      <c r="AJ56" s="5" t="str">
        <f aca="true" t="shared" si="29" ref="AJ56:AJ65">IF(D56=1,"0",IF(D56=2,"0.0380",IF(D56=3,"0.0701",IF(D56=4,"0.1175",IF(D56=5,"0.1606")))))</f>
        <v>0</v>
      </c>
      <c r="AK56" s="5" t="str">
        <f aca="true" t="shared" si="30" ref="AK56:AK65">IF(E56=1,"0",IF(E56=2,"0.0572",IF(E56=3,"0.0918",IF(E56=4,"0.1551",IF(E56=5,"0.1729")))))</f>
        <v>0</v>
      </c>
      <c r="AL56" s="5" t="str">
        <f aca="true" t="shared" si="31" ref="AL56:AL65">IF(F56=1,"0",IF(F56=2,"0.0406",IF(F56=3,"0.0680",IF(F56=4,"0.1240",IF(F56=5,"0.1930")))))</f>
        <v>0.0406</v>
      </c>
      <c r="AM56" s="5" t="str">
        <f aca="true" t="shared" si="32" ref="AM56:AM65">IF(G56=1,"0",IF(G56=2,"0.0781",IF(G56=3,"0.1111",IF(G56=4,"0.1730",IF(G56=5,"0.1968")))))</f>
        <v>0</v>
      </c>
      <c r="AO56" s="5" t="b">
        <f aca="true" t="shared" si="33" ref="AO56:AO65">IF(J56=1,"0",IF(J56=2,"0.0654",IF(J56=3,"0.1125",IF(J56=4,"0.1792",IF(J56=5,"0.2397")))))</f>
        <v>0</v>
      </c>
      <c r="AP56" s="5" t="b">
        <f aca="true" t="shared" si="34" ref="AP56:AP65">IF(K56=1,"0",IF(K56=2,"0.0380",IF(K56=3,"0.0701",IF(K56=4,"0.1175",IF(K56=5,"0.1606")))))</f>
        <v>0</v>
      </c>
      <c r="AQ56" s="5" t="b">
        <f aca="true" t="shared" si="35" ref="AQ56:AQ65">IF(L56=1,"0",IF(L56=2,"0.0572",IF(L56=3,"0.0918",IF(L56=4,"0.1551",IF(L56=5,"0.1729")))))</f>
        <v>0</v>
      </c>
      <c r="AR56" s="5" t="b">
        <f aca="true" t="shared" si="36" ref="AR56:AR65">IF(M56=1,"0",IF(M56=2,"0.0406",IF(M56=3,"0.0680",IF(M56=4,"0.1240",IF(M56=5,"0.1930")))))</f>
        <v>0</v>
      </c>
      <c r="AS56" s="5" t="b">
        <f aca="true" t="shared" si="37" ref="AS56:AS65">IF(N56=1,"0",IF(N56=2,"0.0781",IF(N56=3,"0.1111",IF(N56=4,"0.1730",IF(N56=5,"0.1968")))))</f>
        <v>0</v>
      </c>
    </row>
    <row r="57" spans="1:45" ht="21.75" customHeight="1">
      <c r="A57" s="2">
        <v>52</v>
      </c>
      <c r="B57" s="51">
        <v>22321</v>
      </c>
      <c r="C57" s="33">
        <f t="shared" si="22"/>
        <v>2</v>
      </c>
      <c r="D57" s="32">
        <f t="shared" si="23"/>
        <v>2</v>
      </c>
      <c r="E57" s="32">
        <f t="shared" si="24"/>
        <v>3</v>
      </c>
      <c r="F57" s="32">
        <f t="shared" si="25"/>
        <v>2</v>
      </c>
      <c r="G57" s="55">
        <f t="shared" si="26"/>
        <v>1</v>
      </c>
      <c r="H57" s="57">
        <f t="shared" si="27"/>
        <v>0.7026</v>
      </c>
      <c r="I57" s="78"/>
      <c r="J57" s="115"/>
      <c r="K57" s="115"/>
      <c r="L57" s="115"/>
      <c r="M57" s="115"/>
      <c r="N57" s="116"/>
      <c r="O57" s="40">
        <f t="shared" si="6"/>
        <v>0.9384</v>
      </c>
      <c r="P57" s="3"/>
      <c r="Q57" s="73"/>
      <c r="AI57" s="5" t="str">
        <f t="shared" si="28"/>
        <v>0.0654</v>
      </c>
      <c r="AJ57" s="5" t="str">
        <f t="shared" si="29"/>
        <v>0.0380</v>
      </c>
      <c r="AK57" s="5" t="str">
        <f t="shared" si="30"/>
        <v>0.0918</v>
      </c>
      <c r="AL57" s="5" t="str">
        <f t="shared" si="31"/>
        <v>0.0406</v>
      </c>
      <c r="AM57" s="5" t="str">
        <f t="shared" si="32"/>
        <v>0</v>
      </c>
      <c r="AO57" s="5" t="b">
        <f t="shared" si="33"/>
        <v>0</v>
      </c>
      <c r="AP57" s="5" t="b">
        <f t="shared" si="34"/>
        <v>0</v>
      </c>
      <c r="AQ57" s="5" t="b">
        <f t="shared" si="35"/>
        <v>0</v>
      </c>
      <c r="AR57" s="5" t="b">
        <f t="shared" si="36"/>
        <v>0</v>
      </c>
      <c r="AS57" s="5" t="b">
        <f t="shared" si="37"/>
        <v>0</v>
      </c>
    </row>
    <row r="58" spans="1:45" ht="21.75" customHeight="1">
      <c r="A58" s="2">
        <v>53</v>
      </c>
      <c r="B58" s="51">
        <v>22221</v>
      </c>
      <c r="C58" s="33">
        <f t="shared" si="22"/>
        <v>2</v>
      </c>
      <c r="D58" s="32">
        <f t="shared" si="23"/>
        <v>2</v>
      </c>
      <c r="E58" s="32">
        <f t="shared" si="24"/>
        <v>2</v>
      </c>
      <c r="F58" s="32">
        <f t="shared" si="25"/>
        <v>2</v>
      </c>
      <c r="G58" s="55">
        <f t="shared" si="26"/>
        <v>1</v>
      </c>
      <c r="H58" s="57">
        <f t="shared" si="27"/>
        <v>0.7372</v>
      </c>
      <c r="I58" s="78"/>
      <c r="J58" s="115"/>
      <c r="K58" s="115"/>
      <c r="L58" s="115"/>
      <c r="M58" s="115"/>
      <c r="N58" s="116"/>
      <c r="O58" s="40">
        <f t="shared" si="6"/>
        <v>0.9384</v>
      </c>
      <c r="P58" s="3"/>
      <c r="Q58" s="73"/>
      <c r="AI58" s="5" t="str">
        <f t="shared" si="28"/>
        <v>0.0654</v>
      </c>
      <c r="AJ58" s="5" t="str">
        <f t="shared" si="29"/>
        <v>0.0380</v>
      </c>
      <c r="AK58" s="5" t="str">
        <f t="shared" si="30"/>
        <v>0.0572</v>
      </c>
      <c r="AL58" s="5" t="str">
        <f t="shared" si="31"/>
        <v>0.0406</v>
      </c>
      <c r="AM58" s="5" t="str">
        <f t="shared" si="32"/>
        <v>0</v>
      </c>
      <c r="AO58" s="5" t="b">
        <f t="shared" si="33"/>
        <v>0</v>
      </c>
      <c r="AP58" s="5" t="b">
        <f t="shared" si="34"/>
        <v>0</v>
      </c>
      <c r="AQ58" s="5" t="b">
        <f t="shared" si="35"/>
        <v>0</v>
      </c>
      <c r="AR58" s="5" t="b">
        <f t="shared" si="36"/>
        <v>0</v>
      </c>
      <c r="AS58" s="5" t="b">
        <f t="shared" si="37"/>
        <v>0</v>
      </c>
    </row>
    <row r="59" spans="1:45" ht="21.75" customHeight="1">
      <c r="A59" s="2">
        <v>54</v>
      </c>
      <c r="B59" s="51">
        <v>11111</v>
      </c>
      <c r="C59" s="33">
        <f t="shared" si="22"/>
        <v>1</v>
      </c>
      <c r="D59" s="32">
        <f t="shared" si="23"/>
        <v>1</v>
      </c>
      <c r="E59" s="32">
        <f t="shared" si="24"/>
        <v>1</v>
      </c>
      <c r="F59" s="32">
        <f t="shared" si="25"/>
        <v>1</v>
      </c>
      <c r="G59" s="55">
        <f t="shared" si="26"/>
        <v>1</v>
      </c>
      <c r="H59" s="57">
        <f t="shared" si="27"/>
        <v>0.9384</v>
      </c>
      <c r="I59" s="78"/>
      <c r="J59" s="115"/>
      <c r="K59" s="115"/>
      <c r="L59" s="115"/>
      <c r="M59" s="115"/>
      <c r="N59" s="116"/>
      <c r="O59" s="40">
        <f t="shared" si="6"/>
        <v>0.9384</v>
      </c>
      <c r="P59" s="3"/>
      <c r="Q59" s="73"/>
      <c r="AI59" s="5" t="str">
        <f t="shared" si="28"/>
        <v>0</v>
      </c>
      <c r="AJ59" s="5" t="str">
        <f t="shared" si="29"/>
        <v>0</v>
      </c>
      <c r="AK59" s="5" t="str">
        <f t="shared" si="30"/>
        <v>0</v>
      </c>
      <c r="AL59" s="5" t="str">
        <f t="shared" si="31"/>
        <v>0</v>
      </c>
      <c r="AM59" s="5" t="str">
        <f t="shared" si="32"/>
        <v>0</v>
      </c>
      <c r="AO59" s="5" t="b">
        <f t="shared" si="33"/>
        <v>0</v>
      </c>
      <c r="AP59" s="5" t="b">
        <f t="shared" si="34"/>
        <v>0</v>
      </c>
      <c r="AQ59" s="5" t="b">
        <f t="shared" si="35"/>
        <v>0</v>
      </c>
      <c r="AR59" s="5" t="b">
        <f t="shared" si="36"/>
        <v>0</v>
      </c>
      <c r="AS59" s="5" t="b">
        <f t="shared" si="37"/>
        <v>0</v>
      </c>
    </row>
    <row r="60" spans="1:45" ht="21.75" customHeight="1">
      <c r="A60" s="2">
        <v>55</v>
      </c>
      <c r="B60" s="51">
        <v>11121</v>
      </c>
      <c r="C60" s="33">
        <f t="shared" si="22"/>
        <v>1</v>
      </c>
      <c r="D60" s="32">
        <f t="shared" si="23"/>
        <v>1</v>
      </c>
      <c r="E60" s="32">
        <f t="shared" si="24"/>
        <v>1</v>
      </c>
      <c r="F60" s="32">
        <f t="shared" si="25"/>
        <v>2</v>
      </c>
      <c r="G60" s="55">
        <f t="shared" si="26"/>
        <v>1</v>
      </c>
      <c r="H60" s="57">
        <f t="shared" si="27"/>
        <v>0.8978</v>
      </c>
      <c r="I60" s="78"/>
      <c r="J60" s="115"/>
      <c r="K60" s="115"/>
      <c r="L60" s="115"/>
      <c r="M60" s="115"/>
      <c r="N60" s="116"/>
      <c r="O60" s="40">
        <f t="shared" si="6"/>
        <v>0.9384</v>
      </c>
      <c r="P60" s="3"/>
      <c r="Q60" s="73"/>
      <c r="AI60" s="5" t="str">
        <f t="shared" si="28"/>
        <v>0</v>
      </c>
      <c r="AJ60" s="5" t="str">
        <f t="shared" si="29"/>
        <v>0</v>
      </c>
      <c r="AK60" s="5" t="str">
        <f t="shared" si="30"/>
        <v>0</v>
      </c>
      <c r="AL60" s="5" t="str">
        <f t="shared" si="31"/>
        <v>0.0406</v>
      </c>
      <c r="AM60" s="5" t="str">
        <f t="shared" si="32"/>
        <v>0</v>
      </c>
      <c r="AO60" s="5" t="b">
        <f t="shared" si="33"/>
        <v>0</v>
      </c>
      <c r="AP60" s="5" t="b">
        <f t="shared" si="34"/>
        <v>0</v>
      </c>
      <c r="AQ60" s="5" t="b">
        <f t="shared" si="35"/>
        <v>0</v>
      </c>
      <c r="AR60" s="5" t="b">
        <f t="shared" si="36"/>
        <v>0</v>
      </c>
      <c r="AS60" s="5" t="b">
        <f t="shared" si="37"/>
        <v>0</v>
      </c>
    </row>
    <row r="61" spans="1:45" ht="21.75" customHeight="1">
      <c r="A61" s="2">
        <v>56</v>
      </c>
      <c r="B61" s="51">
        <v>21111</v>
      </c>
      <c r="C61" s="33">
        <f t="shared" si="22"/>
        <v>2</v>
      </c>
      <c r="D61" s="32">
        <f t="shared" si="23"/>
        <v>1</v>
      </c>
      <c r="E61" s="32">
        <f t="shared" si="24"/>
        <v>1</v>
      </c>
      <c r="F61" s="32">
        <f t="shared" si="25"/>
        <v>1</v>
      </c>
      <c r="G61" s="55">
        <f t="shared" si="26"/>
        <v>1</v>
      </c>
      <c r="H61" s="57">
        <f t="shared" si="27"/>
        <v>0.873</v>
      </c>
      <c r="I61" s="78"/>
      <c r="J61" s="115"/>
      <c r="K61" s="115"/>
      <c r="L61" s="115"/>
      <c r="M61" s="115"/>
      <c r="N61" s="116"/>
      <c r="O61" s="40">
        <f t="shared" si="6"/>
        <v>0.9384</v>
      </c>
      <c r="P61" s="3"/>
      <c r="Q61" s="73"/>
      <c r="AI61" s="5" t="str">
        <f t="shared" si="28"/>
        <v>0.0654</v>
      </c>
      <c r="AJ61" s="5" t="str">
        <f t="shared" si="29"/>
        <v>0</v>
      </c>
      <c r="AK61" s="5" t="str">
        <f t="shared" si="30"/>
        <v>0</v>
      </c>
      <c r="AL61" s="5" t="str">
        <f t="shared" si="31"/>
        <v>0</v>
      </c>
      <c r="AM61" s="5" t="str">
        <f t="shared" si="32"/>
        <v>0</v>
      </c>
      <c r="AO61" s="5" t="b">
        <f t="shared" si="33"/>
        <v>0</v>
      </c>
      <c r="AP61" s="5" t="b">
        <f t="shared" si="34"/>
        <v>0</v>
      </c>
      <c r="AQ61" s="5" t="b">
        <f t="shared" si="35"/>
        <v>0</v>
      </c>
      <c r="AR61" s="5" t="b">
        <f t="shared" si="36"/>
        <v>0</v>
      </c>
      <c r="AS61" s="5" t="b">
        <f t="shared" si="37"/>
        <v>0</v>
      </c>
    </row>
    <row r="62" spans="1:45" ht="21.75" customHeight="1">
      <c r="A62" s="2">
        <v>57</v>
      </c>
      <c r="B62" s="51">
        <v>11111</v>
      </c>
      <c r="C62" s="33">
        <f t="shared" si="22"/>
        <v>1</v>
      </c>
      <c r="D62" s="32">
        <f t="shared" si="23"/>
        <v>1</v>
      </c>
      <c r="E62" s="32">
        <f t="shared" si="24"/>
        <v>1</v>
      </c>
      <c r="F62" s="32">
        <f t="shared" si="25"/>
        <v>1</v>
      </c>
      <c r="G62" s="55">
        <f t="shared" si="26"/>
        <v>1</v>
      </c>
      <c r="H62" s="57">
        <f t="shared" si="27"/>
        <v>0.9384</v>
      </c>
      <c r="I62" s="78"/>
      <c r="J62" s="115"/>
      <c r="K62" s="115"/>
      <c r="L62" s="115"/>
      <c r="M62" s="115"/>
      <c r="N62" s="116"/>
      <c r="O62" s="40">
        <f t="shared" si="6"/>
        <v>0.9384</v>
      </c>
      <c r="P62" s="3"/>
      <c r="Q62" s="73"/>
      <c r="AI62" s="5" t="str">
        <f t="shared" si="28"/>
        <v>0</v>
      </c>
      <c r="AJ62" s="5" t="str">
        <f t="shared" si="29"/>
        <v>0</v>
      </c>
      <c r="AK62" s="5" t="str">
        <f t="shared" si="30"/>
        <v>0</v>
      </c>
      <c r="AL62" s="5" t="str">
        <f t="shared" si="31"/>
        <v>0</v>
      </c>
      <c r="AM62" s="5" t="str">
        <f t="shared" si="32"/>
        <v>0</v>
      </c>
      <c r="AO62" s="5" t="b">
        <f t="shared" si="33"/>
        <v>0</v>
      </c>
      <c r="AP62" s="5" t="b">
        <f t="shared" si="34"/>
        <v>0</v>
      </c>
      <c r="AQ62" s="5" t="b">
        <f t="shared" si="35"/>
        <v>0</v>
      </c>
      <c r="AR62" s="5" t="b">
        <f t="shared" si="36"/>
        <v>0</v>
      </c>
      <c r="AS62" s="5" t="b">
        <f t="shared" si="37"/>
        <v>0</v>
      </c>
    </row>
    <row r="63" spans="1:45" ht="21.75" customHeight="1">
      <c r="A63" s="2">
        <v>58</v>
      </c>
      <c r="B63" s="51">
        <v>11111</v>
      </c>
      <c r="C63" s="33">
        <f t="shared" si="22"/>
        <v>1</v>
      </c>
      <c r="D63" s="32">
        <f t="shared" si="23"/>
        <v>1</v>
      </c>
      <c r="E63" s="32">
        <f t="shared" si="24"/>
        <v>1</v>
      </c>
      <c r="F63" s="32">
        <f t="shared" si="25"/>
        <v>1</v>
      </c>
      <c r="G63" s="55">
        <f t="shared" si="26"/>
        <v>1</v>
      </c>
      <c r="H63" s="57">
        <f t="shared" si="27"/>
        <v>0.9384</v>
      </c>
      <c r="I63" s="78"/>
      <c r="J63" s="115"/>
      <c r="K63" s="115"/>
      <c r="L63" s="115"/>
      <c r="M63" s="115"/>
      <c r="N63" s="116"/>
      <c r="O63" s="40">
        <f t="shared" si="6"/>
        <v>0.9384</v>
      </c>
      <c r="P63" s="3"/>
      <c r="Q63" s="73"/>
      <c r="AI63" s="5" t="str">
        <f t="shared" si="28"/>
        <v>0</v>
      </c>
      <c r="AJ63" s="5" t="str">
        <f t="shared" si="29"/>
        <v>0</v>
      </c>
      <c r="AK63" s="5" t="str">
        <f t="shared" si="30"/>
        <v>0</v>
      </c>
      <c r="AL63" s="5" t="str">
        <f t="shared" si="31"/>
        <v>0</v>
      </c>
      <c r="AM63" s="5" t="str">
        <f t="shared" si="32"/>
        <v>0</v>
      </c>
      <c r="AO63" s="5" t="b">
        <f t="shared" si="33"/>
        <v>0</v>
      </c>
      <c r="AP63" s="5" t="b">
        <f t="shared" si="34"/>
        <v>0</v>
      </c>
      <c r="AQ63" s="5" t="b">
        <f t="shared" si="35"/>
        <v>0</v>
      </c>
      <c r="AR63" s="5" t="b">
        <f t="shared" si="36"/>
        <v>0</v>
      </c>
      <c r="AS63" s="5" t="b">
        <f t="shared" si="37"/>
        <v>0</v>
      </c>
    </row>
    <row r="64" spans="1:45" ht="21.75" customHeight="1">
      <c r="A64" s="2">
        <v>59</v>
      </c>
      <c r="B64" s="51">
        <v>11122</v>
      </c>
      <c r="C64" s="33">
        <f t="shared" si="22"/>
        <v>1</v>
      </c>
      <c r="D64" s="32">
        <f t="shared" si="23"/>
        <v>1</v>
      </c>
      <c r="E64" s="32">
        <f t="shared" si="24"/>
        <v>1</v>
      </c>
      <c r="F64" s="32">
        <f t="shared" si="25"/>
        <v>2</v>
      </c>
      <c r="G64" s="55">
        <f t="shared" si="26"/>
        <v>2</v>
      </c>
      <c r="H64" s="57">
        <f t="shared" si="27"/>
        <v>0.8197</v>
      </c>
      <c r="I64" s="78"/>
      <c r="J64" s="115"/>
      <c r="K64" s="115"/>
      <c r="L64" s="115"/>
      <c r="M64" s="115"/>
      <c r="N64" s="116"/>
      <c r="O64" s="40">
        <f t="shared" si="6"/>
        <v>0.9384</v>
      </c>
      <c r="P64" s="3"/>
      <c r="Q64" s="73"/>
      <c r="AI64" s="5" t="str">
        <f t="shared" si="28"/>
        <v>0</v>
      </c>
      <c r="AJ64" s="5" t="str">
        <f t="shared" si="29"/>
        <v>0</v>
      </c>
      <c r="AK64" s="5" t="str">
        <f t="shared" si="30"/>
        <v>0</v>
      </c>
      <c r="AL64" s="5" t="str">
        <f t="shared" si="31"/>
        <v>0.0406</v>
      </c>
      <c r="AM64" s="5" t="str">
        <f t="shared" si="32"/>
        <v>0.0781</v>
      </c>
      <c r="AO64" s="5" t="b">
        <f t="shared" si="33"/>
        <v>0</v>
      </c>
      <c r="AP64" s="5" t="b">
        <f t="shared" si="34"/>
        <v>0</v>
      </c>
      <c r="AQ64" s="5" t="b">
        <f t="shared" si="35"/>
        <v>0</v>
      </c>
      <c r="AR64" s="5" t="b">
        <f t="shared" si="36"/>
        <v>0</v>
      </c>
      <c r="AS64" s="5" t="b">
        <f t="shared" si="37"/>
        <v>0</v>
      </c>
    </row>
    <row r="65" spans="1:45" ht="21.75" customHeight="1" thickBot="1">
      <c r="A65" s="41">
        <v>60</v>
      </c>
      <c r="B65" s="52">
        <v>11111</v>
      </c>
      <c r="C65" s="43">
        <f t="shared" si="22"/>
        <v>1</v>
      </c>
      <c r="D65" s="44">
        <f t="shared" si="23"/>
        <v>1</v>
      </c>
      <c r="E65" s="44">
        <f t="shared" si="24"/>
        <v>1</v>
      </c>
      <c r="F65" s="44">
        <f t="shared" si="25"/>
        <v>1</v>
      </c>
      <c r="G65" s="56">
        <f t="shared" si="26"/>
        <v>1</v>
      </c>
      <c r="H65" s="59">
        <f t="shared" si="27"/>
        <v>0.9384</v>
      </c>
      <c r="I65" s="78"/>
      <c r="J65" s="115"/>
      <c r="K65" s="115"/>
      <c r="L65" s="115"/>
      <c r="M65" s="115"/>
      <c r="N65" s="118"/>
      <c r="O65" s="45">
        <f t="shared" si="6"/>
        <v>0.9384</v>
      </c>
      <c r="P65" s="71"/>
      <c r="Q65" s="73"/>
      <c r="AI65" s="5" t="str">
        <f t="shared" si="28"/>
        <v>0</v>
      </c>
      <c r="AJ65" s="5" t="str">
        <f t="shared" si="29"/>
        <v>0</v>
      </c>
      <c r="AK65" s="5" t="str">
        <f t="shared" si="30"/>
        <v>0</v>
      </c>
      <c r="AL65" s="5" t="str">
        <f t="shared" si="31"/>
        <v>0</v>
      </c>
      <c r="AM65" s="5" t="str">
        <f t="shared" si="32"/>
        <v>0</v>
      </c>
      <c r="AO65" s="5" t="b">
        <f t="shared" si="33"/>
        <v>0</v>
      </c>
      <c r="AP65" s="5" t="b">
        <f t="shared" si="34"/>
        <v>0</v>
      </c>
      <c r="AQ65" s="5" t="b">
        <f t="shared" si="35"/>
        <v>0</v>
      </c>
      <c r="AR65" s="5" t="b">
        <f t="shared" si="36"/>
        <v>0</v>
      </c>
      <c r="AS65" s="5" t="b">
        <f t="shared" si="37"/>
        <v>0</v>
      </c>
    </row>
    <row r="66" spans="1:45" ht="21.75" customHeight="1">
      <c r="A66" s="4"/>
      <c r="B66" s="48"/>
      <c r="C66" s="49"/>
      <c r="D66" s="49"/>
      <c r="E66" s="49"/>
      <c r="F66" s="49"/>
      <c r="G66" s="49"/>
      <c r="H66" s="78"/>
      <c r="I66" s="78"/>
      <c r="J66" s="4"/>
      <c r="K66" s="4"/>
      <c r="L66" s="4"/>
      <c r="M66" s="4"/>
      <c r="N66" s="50"/>
      <c r="O66" s="66"/>
      <c r="P66" s="3"/>
      <c r="Q66" s="73"/>
      <c r="AI66" s="5"/>
      <c r="AJ66" s="5"/>
      <c r="AK66" s="5"/>
      <c r="AL66" s="5"/>
      <c r="AM66" s="5"/>
      <c r="AO66" s="5"/>
      <c r="AP66" s="5"/>
      <c r="AQ66" s="5"/>
      <c r="AR66" s="5"/>
      <c r="AS66" s="5"/>
    </row>
    <row r="67" spans="1:45" ht="21.75" customHeight="1">
      <c r="A67" s="4"/>
      <c r="B67" s="48"/>
      <c r="C67" s="49"/>
      <c r="D67" s="49"/>
      <c r="E67" s="49"/>
      <c r="F67" s="49"/>
      <c r="G67" s="49"/>
      <c r="H67" s="78"/>
      <c r="I67" s="78"/>
      <c r="J67" s="4"/>
      <c r="K67" s="4"/>
      <c r="L67" s="4"/>
      <c r="M67" s="4"/>
      <c r="N67" s="50"/>
      <c r="O67" s="66"/>
      <c r="P67" s="3"/>
      <c r="Q67" s="73"/>
      <c r="AI67" s="5"/>
      <c r="AJ67" s="5"/>
      <c r="AK67" s="5"/>
      <c r="AL67" s="5"/>
      <c r="AM67" s="5"/>
      <c r="AO67" s="5"/>
      <c r="AP67" s="5"/>
      <c r="AQ67" s="5"/>
      <c r="AR67" s="5"/>
      <c r="AS67" s="5"/>
    </row>
    <row r="68" spans="1:45" ht="21.75" customHeight="1">
      <c r="A68" s="4"/>
      <c r="B68" s="48"/>
      <c r="C68" s="49"/>
      <c r="D68" s="49"/>
      <c r="E68" s="49"/>
      <c r="F68" s="49"/>
      <c r="G68" s="49"/>
      <c r="H68" s="78"/>
      <c r="I68" s="78"/>
      <c r="J68" s="4"/>
      <c r="K68" s="4"/>
      <c r="L68" s="4"/>
      <c r="M68" s="4"/>
      <c r="N68" s="50"/>
      <c r="O68" s="66"/>
      <c r="P68" s="3"/>
      <c r="Q68" s="73"/>
      <c r="AI68" s="5"/>
      <c r="AJ68" s="5"/>
      <c r="AK68" s="5"/>
      <c r="AL68" s="5"/>
      <c r="AM68" s="5"/>
      <c r="AO68" s="5"/>
      <c r="AP68" s="5"/>
      <c r="AQ68" s="5"/>
      <c r="AR68" s="5"/>
      <c r="AS68" s="5"/>
    </row>
    <row r="69" spans="1:45" ht="21.75" customHeight="1">
      <c r="A69" s="4"/>
      <c r="B69" s="48"/>
      <c r="C69" s="49"/>
      <c r="D69" s="49"/>
      <c r="E69" s="49"/>
      <c r="F69" s="49"/>
      <c r="G69" s="49"/>
      <c r="H69" s="78"/>
      <c r="I69" s="78"/>
      <c r="J69" s="4"/>
      <c r="K69" s="4"/>
      <c r="L69" s="4"/>
      <c r="M69" s="4"/>
      <c r="N69" s="50"/>
      <c r="O69" s="66"/>
      <c r="P69" s="3"/>
      <c r="Q69" s="73"/>
      <c r="AI69" s="5"/>
      <c r="AJ69" s="5"/>
      <c r="AK69" s="5"/>
      <c r="AL69" s="5"/>
      <c r="AM69" s="5"/>
      <c r="AO69" s="5"/>
      <c r="AP69" s="5"/>
      <c r="AQ69" s="5"/>
      <c r="AR69" s="5"/>
      <c r="AS69" s="5"/>
    </row>
    <row r="70" spans="1:45" ht="21.75" customHeight="1">
      <c r="A70" s="4"/>
      <c r="B70" s="48"/>
      <c r="C70" s="49"/>
      <c r="D70" s="49"/>
      <c r="E70" s="49"/>
      <c r="F70" s="49"/>
      <c r="G70" s="49"/>
      <c r="H70" s="78"/>
      <c r="I70" s="78"/>
      <c r="J70" s="4"/>
      <c r="K70" s="4"/>
      <c r="L70" s="4"/>
      <c r="M70" s="4"/>
      <c r="N70" s="50"/>
      <c r="O70" s="66"/>
      <c r="P70" s="3"/>
      <c r="Q70" s="73"/>
      <c r="AI70" s="5"/>
      <c r="AJ70" s="5"/>
      <c r="AK70" s="5"/>
      <c r="AL70" s="5"/>
      <c r="AM70" s="5"/>
      <c r="AO70" s="5"/>
      <c r="AP70" s="5"/>
      <c r="AQ70" s="5"/>
      <c r="AR70" s="5"/>
      <c r="AS70" s="5"/>
    </row>
    <row r="71" spans="1:45" ht="21.75" customHeight="1">
      <c r="A71" s="4"/>
      <c r="B71" s="48"/>
      <c r="C71" s="49"/>
      <c r="D71" s="49"/>
      <c r="E71" s="49"/>
      <c r="F71" s="49"/>
      <c r="G71" s="49"/>
      <c r="H71" s="78"/>
      <c r="I71" s="78"/>
      <c r="J71" s="4"/>
      <c r="K71" s="4"/>
      <c r="L71" s="4"/>
      <c r="M71" s="4"/>
      <c r="N71" s="50"/>
      <c r="O71" s="66"/>
      <c r="P71" s="3"/>
      <c r="Q71" s="73"/>
      <c r="AI71" s="5"/>
      <c r="AJ71" s="5"/>
      <c r="AK71" s="5"/>
      <c r="AL71" s="5"/>
      <c r="AM71" s="5"/>
      <c r="AO71" s="5"/>
      <c r="AP71" s="5"/>
      <c r="AQ71" s="5"/>
      <c r="AR71" s="5"/>
      <c r="AS71" s="5"/>
    </row>
    <row r="72" spans="1:45" ht="21.75" customHeight="1">
      <c r="A72" s="4"/>
      <c r="B72" s="48"/>
      <c r="C72" s="49"/>
      <c r="D72" s="49"/>
      <c r="E72" s="49"/>
      <c r="F72" s="49"/>
      <c r="G72" s="49"/>
      <c r="H72" s="78"/>
      <c r="I72" s="78"/>
      <c r="J72" s="4"/>
      <c r="K72" s="4"/>
      <c r="L72" s="4"/>
      <c r="M72" s="4"/>
      <c r="N72" s="50"/>
      <c r="O72" s="66"/>
      <c r="P72" s="3"/>
      <c r="Q72" s="73"/>
      <c r="AI72" s="5"/>
      <c r="AJ72" s="5"/>
      <c r="AK72" s="5"/>
      <c r="AL72" s="5"/>
      <c r="AM72" s="5"/>
      <c r="AO72" s="5"/>
      <c r="AP72" s="5"/>
      <c r="AQ72" s="5"/>
      <c r="AR72" s="5"/>
      <c r="AS72" s="5"/>
    </row>
    <row r="73" spans="1:45" ht="21.75" customHeight="1">
      <c r="A73" s="4"/>
      <c r="B73" s="48"/>
      <c r="C73" s="49"/>
      <c r="D73" s="49"/>
      <c r="E73" s="49"/>
      <c r="F73" s="49"/>
      <c r="G73" s="49"/>
      <c r="H73" s="78"/>
      <c r="I73" s="78"/>
      <c r="J73" s="4"/>
      <c r="K73" s="4"/>
      <c r="L73" s="4"/>
      <c r="M73" s="4"/>
      <c r="N73" s="50"/>
      <c r="O73" s="66"/>
      <c r="P73" s="3"/>
      <c r="Q73" s="73"/>
      <c r="AI73" s="5"/>
      <c r="AJ73" s="5"/>
      <c r="AK73" s="5"/>
      <c r="AL73" s="5"/>
      <c r="AM73" s="5"/>
      <c r="AO73" s="5"/>
      <c r="AP73" s="5"/>
      <c r="AQ73" s="5"/>
      <c r="AR73" s="5"/>
      <c r="AS73" s="5"/>
    </row>
    <row r="74" spans="15:18" ht="22.5" customHeight="1">
      <c r="O74" s="67"/>
      <c r="P74" s="68"/>
      <c r="Q74" s="69"/>
      <c r="R74" s="3"/>
    </row>
    <row r="75" spans="16:18" ht="22.5" customHeight="1">
      <c r="P75" s="68"/>
      <c r="Q75" s="69"/>
      <c r="R75" s="3"/>
    </row>
    <row r="76" spans="1:17" s="3" customFormat="1" ht="22.5" customHeight="1">
      <c r="A76" s="17"/>
      <c r="B76" s="17"/>
      <c r="C76" s="17"/>
      <c r="D76" s="17"/>
      <c r="E76" s="17"/>
      <c r="F76" s="17"/>
      <c r="G76" s="17"/>
      <c r="H76" s="17"/>
      <c r="I76" s="120"/>
      <c r="J76" s="4"/>
      <c r="K76" s="4"/>
      <c r="L76" s="4"/>
      <c r="M76" s="4"/>
      <c r="N76" s="18"/>
      <c r="P76" s="68"/>
      <c r="Q76" s="69"/>
    </row>
    <row r="77" spans="1:18" s="3" customFormat="1" ht="22.5" customHeight="1">
      <c r="A77" s="19"/>
      <c r="B77" s="19"/>
      <c r="C77" s="19"/>
      <c r="D77" s="19"/>
      <c r="E77" s="19"/>
      <c r="F77" s="19"/>
      <c r="G77" s="19"/>
      <c r="H77" s="19"/>
      <c r="I77" s="121"/>
      <c r="J77" s="20"/>
      <c r="K77" s="20"/>
      <c r="L77" s="20"/>
      <c r="M77" s="20"/>
      <c r="N77" s="21"/>
      <c r="P77" s="68"/>
      <c r="Q77" s="70"/>
      <c r="R77" s="7"/>
    </row>
    <row r="78" spans="1:18" s="3" customFormat="1" ht="22.5" customHeight="1">
      <c r="A78" s="22"/>
      <c r="B78" s="22"/>
      <c r="C78" s="22"/>
      <c r="D78" s="22"/>
      <c r="E78" s="22"/>
      <c r="F78" s="22"/>
      <c r="G78" s="22"/>
      <c r="H78" s="22"/>
      <c r="I78" s="122"/>
      <c r="J78" s="23"/>
      <c r="K78" s="23"/>
      <c r="L78" s="23"/>
      <c r="M78" s="23"/>
      <c r="N78" s="24"/>
      <c r="P78" s="68"/>
      <c r="Q78" s="70"/>
      <c r="R78" s="4"/>
    </row>
    <row r="79" spans="1:17" s="3" customFormat="1" ht="22.5" customHeight="1">
      <c r="A79" s="22"/>
      <c r="B79" s="22"/>
      <c r="C79" s="22"/>
      <c r="D79" s="22"/>
      <c r="E79" s="22"/>
      <c r="F79" s="22"/>
      <c r="G79" s="22"/>
      <c r="H79" s="22"/>
      <c r="I79" s="122"/>
      <c r="J79" s="23"/>
      <c r="K79" s="23"/>
      <c r="L79" s="23"/>
      <c r="M79" s="23"/>
      <c r="N79" s="24"/>
      <c r="P79" s="68"/>
      <c r="Q79" s="70"/>
    </row>
    <row r="80" spans="1:14" s="3" customFormat="1" ht="14.25">
      <c r="A80" s="22"/>
      <c r="B80" s="22"/>
      <c r="C80" s="22"/>
      <c r="D80" s="22"/>
      <c r="E80" s="22"/>
      <c r="F80" s="22"/>
      <c r="G80" s="22"/>
      <c r="H80" s="22"/>
      <c r="I80" s="122"/>
      <c r="J80" s="23"/>
      <c r="K80" s="23"/>
      <c r="L80" s="23"/>
      <c r="M80" s="23"/>
      <c r="N80" s="24"/>
    </row>
    <row r="81" spans="1:14" s="3" customFormat="1" ht="14.25">
      <c r="A81" s="22"/>
      <c r="B81" s="22"/>
      <c r="C81" s="22"/>
      <c r="D81" s="22"/>
      <c r="E81" s="22"/>
      <c r="F81" s="22"/>
      <c r="G81" s="22"/>
      <c r="H81" s="22"/>
      <c r="I81" s="122"/>
      <c r="J81" s="23"/>
      <c r="K81" s="23"/>
      <c r="L81" s="23"/>
      <c r="M81" s="23"/>
      <c r="N81" s="24"/>
    </row>
    <row r="82" spans="1:14" s="3" customFormat="1" ht="14.25">
      <c r="A82" s="22"/>
      <c r="B82" s="22"/>
      <c r="C82" s="22"/>
      <c r="D82" s="22"/>
      <c r="E82" s="22"/>
      <c r="F82" s="22"/>
      <c r="G82" s="22"/>
      <c r="H82" s="22"/>
      <c r="I82" s="122"/>
      <c r="J82" s="23"/>
      <c r="K82" s="23"/>
      <c r="L82" s="23"/>
      <c r="M82" s="23"/>
      <c r="N82" s="24"/>
    </row>
    <row r="85" ht="14.25" hidden="1">
      <c r="J85" s="5" t="s">
        <v>13</v>
      </c>
    </row>
    <row r="86" spans="1:18" ht="14.25" hidden="1">
      <c r="A86" s="8" t="s">
        <v>0</v>
      </c>
      <c r="B86" s="8"/>
      <c r="C86" s="8"/>
      <c r="D86" s="8"/>
      <c r="E86" s="8"/>
      <c r="F86" s="8"/>
      <c r="G86" s="8"/>
      <c r="H86" s="123"/>
      <c r="I86" s="121"/>
      <c r="J86" s="125" t="s">
        <v>1</v>
      </c>
      <c r="K86" s="9" t="s">
        <v>2</v>
      </c>
      <c r="L86" s="9" t="s">
        <v>3</v>
      </c>
      <c r="M86" s="9" t="s">
        <v>4</v>
      </c>
      <c r="N86" s="14" t="s">
        <v>5</v>
      </c>
      <c r="Q86" s="7"/>
      <c r="R86" s="7"/>
    </row>
    <row r="87" spans="1:18" ht="14.25" hidden="1">
      <c r="A87" s="10">
        <v>1</v>
      </c>
      <c r="B87" s="10"/>
      <c r="C87" s="10"/>
      <c r="D87" s="10"/>
      <c r="E87" s="10"/>
      <c r="F87" s="10"/>
      <c r="G87" s="10"/>
      <c r="H87" s="124"/>
      <c r="I87" s="122"/>
      <c r="J87" s="126">
        <v>0</v>
      </c>
      <c r="K87" s="11">
        <v>0</v>
      </c>
      <c r="L87" s="11">
        <v>0</v>
      </c>
      <c r="M87" s="11">
        <v>0</v>
      </c>
      <c r="N87" s="15">
        <v>0</v>
      </c>
      <c r="R87" s="4"/>
    </row>
    <row r="88" spans="1:18" ht="14.25" hidden="1">
      <c r="A88" s="10">
        <v>2</v>
      </c>
      <c r="B88" s="10"/>
      <c r="C88" s="10"/>
      <c r="D88" s="10"/>
      <c r="E88" s="10"/>
      <c r="F88" s="10"/>
      <c r="G88" s="10"/>
      <c r="H88" s="124"/>
      <c r="I88" s="122"/>
      <c r="J88" s="126">
        <v>0.0654</v>
      </c>
      <c r="K88" s="11">
        <v>0.038</v>
      </c>
      <c r="L88" s="11">
        <v>0.0572</v>
      </c>
      <c r="M88" s="11">
        <v>0.0406</v>
      </c>
      <c r="N88" s="15">
        <v>0.0781</v>
      </c>
      <c r="R88" s="3"/>
    </row>
    <row r="89" spans="1:18" ht="14.25" hidden="1">
      <c r="A89" s="10">
        <v>3</v>
      </c>
      <c r="B89" s="10"/>
      <c r="C89" s="10"/>
      <c r="D89" s="10"/>
      <c r="E89" s="10"/>
      <c r="F89" s="10"/>
      <c r="G89" s="10"/>
      <c r="H89" s="124"/>
      <c r="I89" s="122"/>
      <c r="J89" s="126">
        <v>0.1125</v>
      </c>
      <c r="K89" s="11">
        <v>0.0701</v>
      </c>
      <c r="L89" s="11">
        <v>0.0918</v>
      </c>
      <c r="M89" s="11">
        <v>0.068</v>
      </c>
      <c r="N89" s="15">
        <v>0.1111</v>
      </c>
      <c r="R89" s="3"/>
    </row>
    <row r="90" spans="1:18" ht="14.25" hidden="1">
      <c r="A90" s="10">
        <v>4</v>
      </c>
      <c r="B90" s="10"/>
      <c r="C90" s="10"/>
      <c r="D90" s="10"/>
      <c r="E90" s="10"/>
      <c r="F90" s="10"/>
      <c r="G90" s="10"/>
      <c r="H90" s="124"/>
      <c r="I90" s="122"/>
      <c r="J90" s="126">
        <v>0.1792</v>
      </c>
      <c r="K90" s="11">
        <v>0.1175</v>
      </c>
      <c r="L90" s="11">
        <v>0.1551</v>
      </c>
      <c r="M90" s="11">
        <v>0.124</v>
      </c>
      <c r="N90" s="15">
        <v>0.173</v>
      </c>
      <c r="R90" s="3"/>
    </row>
    <row r="91" spans="1:18" ht="14.25" hidden="1">
      <c r="A91" s="10">
        <v>5</v>
      </c>
      <c r="B91" s="10"/>
      <c r="C91" s="10"/>
      <c r="D91" s="10"/>
      <c r="E91" s="10"/>
      <c r="F91" s="10"/>
      <c r="G91" s="10"/>
      <c r="H91" s="124"/>
      <c r="I91" s="122"/>
      <c r="J91" s="126">
        <v>0.2397</v>
      </c>
      <c r="K91" s="11">
        <v>0.1606</v>
      </c>
      <c r="L91" s="11">
        <v>0.1729</v>
      </c>
      <c r="M91" s="11">
        <v>0.193</v>
      </c>
      <c r="N91" s="15">
        <v>0.1968</v>
      </c>
      <c r="R91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1:M62"/>
  <sheetViews>
    <sheetView zoomScalePageLayoutView="0" workbookViewId="0" topLeftCell="A1">
      <selection activeCell="A1" sqref="A1"/>
    </sheetView>
  </sheetViews>
  <sheetFormatPr defaultColWidth="9.140625" defaultRowHeight="15"/>
  <sheetData>
    <row r="31" ht="13.5">
      <c r="A31" s="85" t="s">
        <v>32</v>
      </c>
    </row>
    <row r="55" spans="1:6" ht="13.5">
      <c r="A55" s="65"/>
      <c r="B55" s="80" t="s">
        <v>13</v>
      </c>
      <c r="C55" s="65"/>
      <c r="D55" s="65"/>
      <c r="E55" s="65"/>
      <c r="F55" s="65"/>
    </row>
    <row r="56" spans="1:6" ht="13.5">
      <c r="A56" s="84"/>
      <c r="B56" s="83" t="s">
        <v>31</v>
      </c>
      <c r="C56" s="83" t="s">
        <v>26</v>
      </c>
      <c r="D56" s="83" t="s">
        <v>27</v>
      </c>
      <c r="E56" s="83" t="s">
        <v>28</v>
      </c>
      <c r="F56" s="83" t="s">
        <v>29</v>
      </c>
    </row>
    <row r="57" spans="1:6" ht="13.5">
      <c r="A57" s="84">
        <v>1</v>
      </c>
      <c r="B57" s="81">
        <v>0</v>
      </c>
      <c r="C57" s="81">
        <v>0</v>
      </c>
      <c r="D57" s="81">
        <v>0</v>
      </c>
      <c r="E57" s="81">
        <v>0</v>
      </c>
      <c r="F57" s="82">
        <v>0</v>
      </c>
    </row>
    <row r="58" spans="1:6" ht="13.5">
      <c r="A58" s="84">
        <v>2</v>
      </c>
      <c r="B58" s="81">
        <v>0.0654</v>
      </c>
      <c r="C58" s="81">
        <v>0.038</v>
      </c>
      <c r="D58" s="81">
        <v>0.0572</v>
      </c>
      <c r="E58" s="81">
        <v>0.0406</v>
      </c>
      <c r="F58" s="82">
        <v>0.0781</v>
      </c>
    </row>
    <row r="59" spans="1:6" ht="13.5">
      <c r="A59" s="84">
        <v>3</v>
      </c>
      <c r="B59" s="81">
        <v>0.1125</v>
      </c>
      <c r="C59" s="81">
        <v>0.0701</v>
      </c>
      <c r="D59" s="81">
        <v>0.0918</v>
      </c>
      <c r="E59" s="81">
        <v>0.068</v>
      </c>
      <c r="F59" s="82">
        <v>0.1111</v>
      </c>
    </row>
    <row r="60" spans="1:6" ht="13.5">
      <c r="A60" s="84">
        <v>4</v>
      </c>
      <c r="B60" s="81">
        <v>0.1792</v>
      </c>
      <c r="C60" s="81">
        <v>0.1175</v>
      </c>
      <c r="D60" s="81">
        <v>0.1551</v>
      </c>
      <c r="E60" s="81">
        <v>0.124</v>
      </c>
      <c r="F60" s="82">
        <v>0.173</v>
      </c>
    </row>
    <row r="61" spans="1:6" ht="13.5">
      <c r="A61" s="84">
        <v>5</v>
      </c>
      <c r="B61" s="81">
        <v>0.2397</v>
      </c>
      <c r="C61" s="81">
        <v>0.1606</v>
      </c>
      <c r="D61" s="81">
        <v>0.1729</v>
      </c>
      <c r="E61" s="81">
        <v>0.193</v>
      </c>
      <c r="F61" s="82">
        <v>0.1968</v>
      </c>
    </row>
    <row r="62" spans="1:13" ht="14.25">
      <c r="A62" s="1"/>
      <c r="B62" s="1"/>
      <c r="C62" s="1"/>
      <c r="D62" s="1"/>
      <c r="E62" s="1"/>
      <c r="F62" s="1"/>
      <c r="G62" s="1"/>
      <c r="H62" s="1"/>
      <c r="J62" s="5"/>
      <c r="K62" s="5"/>
      <c r="L62" s="5"/>
      <c r="M62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11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8.57421875" style="1" customWidth="1"/>
    <col min="2" max="2" width="13.57421875" style="1" customWidth="1"/>
    <col min="3" max="5" width="10.421875" style="1" customWidth="1"/>
    <col min="6" max="16384" width="9.00390625" style="1" customWidth="1"/>
  </cols>
  <sheetData>
    <row r="2" spans="2:7" ht="14.25">
      <c r="B2" s="60"/>
      <c r="C2" s="135" t="s">
        <v>35</v>
      </c>
      <c r="D2" s="136"/>
      <c r="E2" s="137"/>
      <c r="G2" s="1" t="s">
        <v>66</v>
      </c>
    </row>
    <row r="3" spans="2:7" ht="14.25">
      <c r="B3" s="60"/>
      <c r="C3" s="86" t="s">
        <v>33</v>
      </c>
      <c r="D3" s="138" t="s">
        <v>34</v>
      </c>
      <c r="E3" s="139"/>
      <c r="G3" s="1" t="s">
        <v>67</v>
      </c>
    </row>
    <row r="4" spans="2:18" ht="15" thickBot="1">
      <c r="B4" s="61" t="s">
        <v>43</v>
      </c>
      <c r="C4" s="87" t="s">
        <v>45</v>
      </c>
      <c r="D4" s="88" t="s">
        <v>47</v>
      </c>
      <c r="E4" s="88" t="s">
        <v>49</v>
      </c>
      <c r="G4" s="1" t="s">
        <v>36</v>
      </c>
      <c r="O4" s="1" t="s">
        <v>119</v>
      </c>
      <c r="P4" s="87" t="s">
        <v>120</v>
      </c>
      <c r="Q4" s="88" t="s">
        <v>121</v>
      </c>
      <c r="R4" s="88" t="s">
        <v>122</v>
      </c>
    </row>
    <row r="5" spans="2:18" ht="15" thickTop="1">
      <c r="B5" s="89">
        <v>1</v>
      </c>
      <c r="C5" s="90">
        <v>0.8406</v>
      </c>
      <c r="D5" s="62">
        <v>0.9384</v>
      </c>
      <c r="E5" s="1">
        <v>0.9384</v>
      </c>
      <c r="M5" s="1">
        <v>1</v>
      </c>
      <c r="O5" s="1">
        <v>1</v>
      </c>
      <c r="P5" s="90">
        <v>0.8406</v>
      </c>
      <c r="Q5" s="62">
        <v>0.9384</v>
      </c>
      <c r="R5" s="1">
        <v>0.9384</v>
      </c>
    </row>
    <row r="6" spans="2:18" ht="14.25">
      <c r="B6" s="60">
        <v>2</v>
      </c>
      <c r="C6" s="63">
        <v>0.6591</v>
      </c>
      <c r="D6" s="60">
        <v>0.7098</v>
      </c>
      <c r="E6" s="60">
        <v>0.7778</v>
      </c>
      <c r="M6" s="1">
        <v>1</v>
      </c>
      <c r="O6" s="1">
        <v>2</v>
      </c>
      <c r="P6" s="63">
        <v>0.6591</v>
      </c>
      <c r="Q6" s="60">
        <v>0.7098</v>
      </c>
      <c r="R6" s="60">
        <v>0.7778</v>
      </c>
    </row>
    <row r="7" spans="2:18" ht="14.25">
      <c r="B7" s="60">
        <v>3</v>
      </c>
      <c r="C7" s="63">
        <v>0.8406</v>
      </c>
      <c r="D7" s="60">
        <v>0.8158</v>
      </c>
      <c r="E7" s="60">
        <v>0.7372</v>
      </c>
      <c r="M7" s="1">
        <v>1</v>
      </c>
      <c r="O7" s="1">
        <v>3</v>
      </c>
      <c r="P7" s="63">
        <v>0.8406</v>
      </c>
      <c r="Q7" s="60">
        <v>0.8158</v>
      </c>
      <c r="R7" s="60">
        <v>0.7372</v>
      </c>
    </row>
    <row r="8" spans="2:18" ht="14.25">
      <c r="B8" s="60">
        <v>4</v>
      </c>
      <c r="C8" s="63">
        <v>0.8978</v>
      </c>
      <c r="D8" s="60">
        <v>0.8978</v>
      </c>
      <c r="E8" s="60">
        <v>0.9384</v>
      </c>
      <c r="M8" s="1">
        <v>1</v>
      </c>
      <c r="O8" s="1">
        <v>4</v>
      </c>
      <c r="P8" s="63">
        <v>0.8978</v>
      </c>
      <c r="Q8" s="60">
        <v>0.8978</v>
      </c>
      <c r="R8" s="60">
        <v>0.9384</v>
      </c>
    </row>
    <row r="9" spans="2:18" ht="14.25">
      <c r="B9" s="60">
        <v>5</v>
      </c>
      <c r="C9" s="63">
        <v>0.8978</v>
      </c>
      <c r="D9" s="60">
        <v>0.8978</v>
      </c>
      <c r="E9" s="60">
        <v>0.8978</v>
      </c>
      <c r="M9" s="1">
        <v>1</v>
      </c>
      <c r="O9" s="1">
        <v>5</v>
      </c>
      <c r="P9" s="63">
        <v>0.8978</v>
      </c>
      <c r="Q9" s="60">
        <v>0.8978</v>
      </c>
      <c r="R9" s="60">
        <v>0.8978</v>
      </c>
    </row>
    <row r="10" spans="1:18" ht="14.25">
      <c r="B10" s="60">
        <v>6</v>
      </c>
      <c r="C10" s="63">
        <v>0.7543000000000001</v>
      </c>
      <c r="D10" s="60">
        <v>0.65</v>
      </c>
      <c r="E10" s="60">
        <v>0.8324</v>
      </c>
      <c r="M10" s="1">
        <v>1</v>
      </c>
      <c r="O10" s="1">
        <v>6</v>
      </c>
      <c r="P10" s="63">
        <v>0.7543000000000001</v>
      </c>
      <c r="Q10" s="60">
        <v>0.65</v>
      </c>
      <c r="R10" s="60">
        <v>0.8324</v>
      </c>
    </row>
    <row r="11" spans="2:18" ht="14.25">
      <c r="B11" s="60">
        <v>7</v>
      </c>
      <c r="C11" s="63">
        <v>0.9384</v>
      </c>
      <c r="D11" s="60">
        <v>0.9384</v>
      </c>
      <c r="E11" s="60">
        <v>0.9384</v>
      </c>
      <c r="M11" s="1">
        <v>1</v>
      </c>
      <c r="O11" s="1">
        <v>7</v>
      </c>
      <c r="P11" s="63">
        <v>0.9384</v>
      </c>
      <c r="Q11" s="60">
        <v>0.9384</v>
      </c>
      <c r="R11" s="60">
        <v>0.9384</v>
      </c>
    </row>
    <row r="12" spans="2:18" ht="14.25">
      <c r="B12" s="60">
        <v>8</v>
      </c>
      <c r="C12" s="63">
        <v>0.9384</v>
      </c>
      <c r="D12" s="60">
        <v>0.9384</v>
      </c>
      <c r="E12" s="60">
        <v>0.9384</v>
      </c>
      <c r="M12" s="1">
        <v>1</v>
      </c>
      <c r="O12" s="1">
        <v>8</v>
      </c>
      <c r="P12" s="63">
        <v>0.9384</v>
      </c>
      <c r="Q12" s="60">
        <v>0.9384</v>
      </c>
      <c r="R12" s="60">
        <v>0.9384</v>
      </c>
    </row>
    <row r="13" spans="2:18" ht="14.25">
      <c r="B13" s="60">
        <v>9</v>
      </c>
      <c r="C13" s="63">
        <v>0.9384</v>
      </c>
      <c r="D13" s="60">
        <v>0.9384</v>
      </c>
      <c r="E13" s="60">
        <v>0.9384</v>
      </c>
      <c r="M13" s="1">
        <v>1</v>
      </c>
      <c r="O13" s="1">
        <v>9</v>
      </c>
      <c r="P13" s="63">
        <v>0.9384</v>
      </c>
      <c r="Q13" s="60">
        <v>0.9384</v>
      </c>
      <c r="R13" s="60">
        <v>0.9384</v>
      </c>
    </row>
    <row r="14" spans="2:18" ht="14.25">
      <c r="B14" s="60">
        <v>10</v>
      </c>
      <c r="C14" s="63">
        <v>0.8978</v>
      </c>
      <c r="D14" s="60">
        <v>0.9384</v>
      </c>
      <c r="E14" s="60">
        <v>0.8197</v>
      </c>
      <c r="M14" s="1">
        <v>1</v>
      </c>
      <c r="O14" s="1">
        <v>10</v>
      </c>
      <c r="P14" s="63">
        <v>0.8978</v>
      </c>
      <c r="Q14" s="60">
        <v>0.9384</v>
      </c>
      <c r="R14" s="60">
        <v>0.8197</v>
      </c>
    </row>
    <row r="15" spans="2:18" ht="14.25">
      <c r="B15" s="60">
        <v>11</v>
      </c>
      <c r="C15" s="63">
        <v>0.8978</v>
      </c>
      <c r="D15" s="60">
        <v>0.8978</v>
      </c>
      <c r="E15" s="60">
        <v>0.8978</v>
      </c>
      <c r="M15" s="1">
        <v>1</v>
      </c>
      <c r="O15" s="1">
        <v>11</v>
      </c>
      <c r="P15" s="63">
        <v>0.8978</v>
      </c>
      <c r="Q15" s="60">
        <v>0.8978</v>
      </c>
      <c r="R15" s="60">
        <v>0.8978</v>
      </c>
    </row>
    <row r="16" spans="2:18" ht="14.25">
      <c r="B16" s="60">
        <v>12</v>
      </c>
      <c r="C16" s="63">
        <v>0.7085</v>
      </c>
      <c r="D16" s="60">
        <v>0.7026</v>
      </c>
      <c r="E16" s="60">
        <v>0.7026</v>
      </c>
      <c r="M16" s="1">
        <v>1</v>
      </c>
      <c r="O16" s="1">
        <v>12</v>
      </c>
      <c r="P16" s="63">
        <v>0.7085</v>
      </c>
      <c r="Q16" s="60">
        <v>0.7026</v>
      </c>
      <c r="R16" s="60">
        <v>0.7026</v>
      </c>
    </row>
    <row r="17" spans="2:18" ht="14.25">
      <c r="B17" s="60">
        <v>13</v>
      </c>
      <c r="C17" s="63">
        <v>0.9384</v>
      </c>
      <c r="D17" s="60">
        <v>0.8158</v>
      </c>
      <c r="E17" s="60">
        <v>0.7372</v>
      </c>
      <c r="M17" s="1">
        <v>1</v>
      </c>
      <c r="O17" s="1">
        <v>13</v>
      </c>
      <c r="P17" s="63">
        <v>0.9384</v>
      </c>
      <c r="Q17" s="60">
        <v>0.8158</v>
      </c>
      <c r="R17" s="60">
        <v>0.7372</v>
      </c>
    </row>
    <row r="18" spans="2:18" ht="14.25">
      <c r="B18" s="60">
        <v>14</v>
      </c>
      <c r="C18" s="63">
        <v>0.9384</v>
      </c>
      <c r="D18" s="60">
        <v>0.6970999999999999</v>
      </c>
      <c r="E18" s="60">
        <v>0.9384</v>
      </c>
      <c r="M18" s="1">
        <v>1</v>
      </c>
      <c r="O18" s="1">
        <v>14</v>
      </c>
      <c r="P18" s="63">
        <v>0.9384</v>
      </c>
      <c r="Q18" s="60">
        <v>0.6970999999999999</v>
      </c>
      <c r="R18" s="60">
        <v>0.9384</v>
      </c>
    </row>
    <row r="19" spans="2:18" ht="14.25">
      <c r="B19" s="60">
        <v>15</v>
      </c>
      <c r="C19" s="63">
        <v>0.8978</v>
      </c>
      <c r="D19" s="60">
        <v>0.9384</v>
      </c>
      <c r="E19" s="60">
        <v>0.8978</v>
      </c>
      <c r="M19" s="1">
        <v>1</v>
      </c>
      <c r="O19" s="1">
        <v>15</v>
      </c>
      <c r="P19" s="63">
        <v>0.8978</v>
      </c>
      <c r="Q19" s="60">
        <v>0.9384</v>
      </c>
      <c r="R19" s="60">
        <v>0.8978</v>
      </c>
    </row>
    <row r="20" spans="2:18" ht="14.25">
      <c r="B20" s="60">
        <v>16</v>
      </c>
      <c r="C20" s="63">
        <v>0.7949</v>
      </c>
      <c r="D20" s="60">
        <v>0.6970999999999999</v>
      </c>
      <c r="E20" s="60">
        <v>0.873</v>
      </c>
      <c r="M20" s="1">
        <v>1</v>
      </c>
      <c r="O20" s="1">
        <v>16</v>
      </c>
      <c r="P20" s="63">
        <v>0.7949</v>
      </c>
      <c r="Q20" s="60">
        <v>0.6970999999999999</v>
      </c>
      <c r="R20" s="60">
        <v>0.873</v>
      </c>
    </row>
    <row r="21" spans="2:18" ht="14.25">
      <c r="B21" s="60">
        <v>17</v>
      </c>
      <c r="C21" s="63">
        <v>0.9384</v>
      </c>
      <c r="D21" s="60">
        <v>0.9384</v>
      </c>
      <c r="E21" s="60">
        <v>0.9384</v>
      </c>
      <c r="M21" s="1">
        <v>1</v>
      </c>
      <c r="O21" s="1">
        <v>17</v>
      </c>
      <c r="P21" s="63">
        <v>0.9384</v>
      </c>
      <c r="Q21" s="60">
        <v>0.9384</v>
      </c>
      <c r="R21" s="60">
        <v>0.9384</v>
      </c>
    </row>
    <row r="22" spans="2:18" ht="14.25">
      <c r="B22" s="60">
        <v>18</v>
      </c>
      <c r="C22" s="63">
        <v>0.9384</v>
      </c>
      <c r="D22" s="60">
        <v>0.9384</v>
      </c>
      <c r="E22" s="60">
        <v>0.9384</v>
      </c>
      <c r="M22" s="1">
        <v>1</v>
      </c>
      <c r="O22" s="1">
        <v>18</v>
      </c>
      <c r="P22" s="63">
        <v>0.9384</v>
      </c>
      <c r="Q22" s="60">
        <v>0.9384</v>
      </c>
      <c r="R22" s="60">
        <v>0.9384</v>
      </c>
    </row>
    <row r="23" spans="2:18" ht="14.25">
      <c r="B23" s="60">
        <v>19</v>
      </c>
      <c r="C23" s="63">
        <v>0.9384</v>
      </c>
      <c r="D23" s="60">
        <v>0.9384</v>
      </c>
      <c r="E23" s="60">
        <v>0.8197</v>
      </c>
      <c r="M23" s="1">
        <v>1</v>
      </c>
      <c r="O23" s="1">
        <v>19</v>
      </c>
      <c r="P23" s="63">
        <v>0.9384</v>
      </c>
      <c r="Q23" s="60">
        <v>0.9384</v>
      </c>
      <c r="R23" s="60">
        <v>0.8197</v>
      </c>
    </row>
    <row r="24" spans="1:18" ht="14.25">
      <c r="B24" s="60">
        <v>20</v>
      </c>
      <c r="C24" s="63">
        <v>0.8978</v>
      </c>
      <c r="D24" s="60">
        <v>0.9384</v>
      </c>
      <c r="E24" s="60">
        <v>0.9384</v>
      </c>
      <c r="M24" s="1">
        <v>1</v>
      </c>
      <c r="O24" s="1">
        <v>20</v>
      </c>
      <c r="P24" s="63">
        <v>0.8978</v>
      </c>
      <c r="Q24" s="60">
        <v>0.9384</v>
      </c>
      <c r="R24" s="60">
        <v>0.9384</v>
      </c>
    </row>
    <row r="25" spans="13:14" ht="14.25">
      <c r="M25" s="1">
        <v>1</v>
      </c>
      <c r="N25" s="1">
        <v>1</v>
      </c>
    </row>
    <row r="26" spans="13:14" ht="14.25">
      <c r="M26" s="1">
        <v>1</v>
      </c>
      <c r="N26" s="1">
        <v>2</v>
      </c>
    </row>
    <row r="27" spans="13:14" ht="15" thickBot="1">
      <c r="M27" s="1">
        <v>1</v>
      </c>
      <c r="N27" s="1">
        <v>3</v>
      </c>
    </row>
    <row r="28" spans="2:14" ht="15">
      <c r="B28" s="92" t="s">
        <v>37</v>
      </c>
      <c r="C28" s="93">
        <f>AVERAGE(C5:C27)</f>
        <v>0.8746</v>
      </c>
      <c r="D28" s="93">
        <f>AVERAGE(D5:D27)</f>
        <v>0.85828</v>
      </c>
      <c r="E28" s="94">
        <f>AVERAGE(E5:E27)</f>
        <v>0.8719299999999999</v>
      </c>
      <c r="M28" s="1">
        <v>1</v>
      </c>
      <c r="N28" s="1">
        <v>4</v>
      </c>
    </row>
    <row r="29" spans="2:14" ht="15">
      <c r="B29" s="95" t="s">
        <v>38</v>
      </c>
      <c r="C29" s="91">
        <f>STDEV(C5:C27)</f>
        <v>0.08365297993874204</v>
      </c>
      <c r="D29" s="91">
        <f>STDEV(D5:D27)</f>
        <v>0.1061547658647013</v>
      </c>
      <c r="E29" s="96">
        <f>STDEV(E5:E27)</f>
        <v>0.08033786614568565</v>
      </c>
      <c r="M29" s="1">
        <v>1</v>
      </c>
      <c r="N29" s="1">
        <v>5</v>
      </c>
    </row>
    <row r="30" spans="2:14" ht="15">
      <c r="B30" s="100" t="s">
        <v>41</v>
      </c>
      <c r="C30" s="101">
        <f>PERCENTILE(C5:C24,0.05)</f>
        <v>0.70603</v>
      </c>
      <c r="D30" s="101">
        <f>PERCENTILE(D5:D24,0.05)</f>
        <v>0.694745</v>
      </c>
      <c r="E30" s="101">
        <f>PERCENTILE(E5:E24,0.05)</f>
        <v>0.73547</v>
      </c>
      <c r="M30" s="1">
        <v>1</v>
      </c>
      <c r="N30" s="1">
        <v>6</v>
      </c>
    </row>
    <row r="31" spans="2:14" ht="15">
      <c r="B31" s="100" t="s">
        <v>42</v>
      </c>
      <c r="C31" s="101">
        <f>PERCENTILE(C5:C24,0.95)</f>
        <v>0.9384</v>
      </c>
      <c r="D31" s="101">
        <f>PERCENTILE(D5:D24,0.95)</f>
        <v>0.9384</v>
      </c>
      <c r="E31" s="101">
        <f>PERCENTILE(E5:E24,0.95)</f>
        <v>0.9384</v>
      </c>
      <c r="M31" s="1">
        <v>1</v>
      </c>
      <c r="N31" s="1">
        <v>7</v>
      </c>
    </row>
    <row r="32" spans="2:14" ht="15.75" thickBot="1">
      <c r="B32" s="97" t="s">
        <v>39</v>
      </c>
      <c r="C32" s="98">
        <f>COUNT(C5:C27)</f>
        <v>20</v>
      </c>
      <c r="D32" s="98">
        <f>COUNT(D5:D27)</f>
        <v>20</v>
      </c>
      <c r="E32" s="99">
        <f>COUNT(E5:E27)</f>
        <v>20</v>
      </c>
      <c r="M32" s="1">
        <v>1</v>
      </c>
      <c r="N32" s="1">
        <v>8</v>
      </c>
    </row>
    <row r="33" spans="13:14" ht="14.25">
      <c r="M33" s="1">
        <v>1</v>
      </c>
      <c r="N33" s="1">
        <v>9</v>
      </c>
    </row>
    <row r="34" spans="13:14" ht="14.25">
      <c r="M34" s="1">
        <v>1</v>
      </c>
      <c r="N34" s="1">
        <v>10</v>
      </c>
    </row>
    <row r="35" spans="2:14" ht="14.25">
      <c r="B35" s="1" t="s">
        <v>40</v>
      </c>
      <c r="C35" s="1" t="s">
        <v>38</v>
      </c>
      <c r="F35" s="5"/>
      <c r="G35" s="5"/>
      <c r="M35" s="1">
        <v>1</v>
      </c>
      <c r="N35" s="1">
        <v>11</v>
      </c>
    </row>
    <row r="36" spans="1:14" ht="14.25">
      <c r="A36" s="1">
        <v>0</v>
      </c>
      <c r="B36" s="64">
        <f>C28</f>
        <v>0.8746</v>
      </c>
      <c r="C36" s="64">
        <f>C29</f>
        <v>0.08365297993874204</v>
      </c>
      <c r="D36" s="64"/>
      <c r="E36" s="64"/>
      <c r="F36" s="103"/>
      <c r="G36" s="102"/>
      <c r="M36" s="1">
        <v>1</v>
      </c>
      <c r="N36" s="1">
        <v>12</v>
      </c>
    </row>
    <row r="37" spans="1:14" ht="14.25">
      <c r="A37" s="1">
        <v>1</v>
      </c>
      <c r="B37" s="64">
        <f>D28</f>
        <v>0.85828</v>
      </c>
      <c r="C37" s="64">
        <f>D29</f>
        <v>0.1061547658647013</v>
      </c>
      <c r="D37" s="64"/>
      <c r="E37" s="64"/>
      <c r="F37" s="103"/>
      <c r="G37" s="102"/>
      <c r="M37" s="1">
        <v>1</v>
      </c>
      <c r="N37" s="1">
        <v>13</v>
      </c>
    </row>
    <row r="38" spans="1:14" ht="14.25">
      <c r="A38" s="1">
        <v>2</v>
      </c>
      <c r="B38" s="64">
        <f>E28</f>
        <v>0.8719299999999999</v>
      </c>
      <c r="C38" s="64">
        <f>E29</f>
        <v>0.08033786614568565</v>
      </c>
      <c r="D38" s="64"/>
      <c r="E38" s="64"/>
      <c r="F38" s="103"/>
      <c r="G38" s="102"/>
      <c r="M38" s="1">
        <v>1</v>
      </c>
      <c r="N38" s="1">
        <v>14</v>
      </c>
    </row>
    <row r="39" spans="13:14" ht="14.25">
      <c r="M39" s="1">
        <v>1</v>
      </c>
      <c r="N39" s="1">
        <v>15</v>
      </c>
    </row>
    <row r="40" spans="1:14" ht="15">
      <c r="A40" s="104" t="s">
        <v>68</v>
      </c>
      <c r="M40" s="1">
        <v>1</v>
      </c>
      <c r="N40" s="1">
        <v>16</v>
      </c>
    </row>
    <row r="41" spans="13:14" ht="14.25">
      <c r="M41" s="1">
        <v>1</v>
      </c>
      <c r="N41" s="1">
        <v>17</v>
      </c>
    </row>
    <row r="42" spans="1:14" ht="14.25">
      <c r="A42" s="1" t="s">
        <v>69</v>
      </c>
      <c r="M42" s="1">
        <v>1</v>
      </c>
      <c r="N42" s="1">
        <v>18</v>
      </c>
    </row>
    <row r="43" spans="1:14" ht="14.25">
      <c r="A43" s="105" t="s">
        <v>70</v>
      </c>
      <c r="M43" s="1">
        <v>1</v>
      </c>
      <c r="N43" s="1">
        <v>19</v>
      </c>
    </row>
    <row r="44" spans="1:14" ht="29.25" customHeight="1">
      <c r="A44" s="105" t="s">
        <v>71</v>
      </c>
      <c r="M44" s="1">
        <v>1</v>
      </c>
      <c r="N44" s="1">
        <v>20</v>
      </c>
    </row>
    <row r="45" spans="1:14" ht="14.25">
      <c r="A45" s="105" t="s">
        <v>72</v>
      </c>
      <c r="M45" s="1">
        <v>1</v>
      </c>
      <c r="N45" s="1">
        <v>1</v>
      </c>
    </row>
    <row r="46" spans="1:14" ht="14.25">
      <c r="A46" s="105" t="s">
        <v>73</v>
      </c>
      <c r="M46" s="1">
        <v>1</v>
      </c>
      <c r="N46" s="1">
        <v>2</v>
      </c>
    </row>
    <row r="47" spans="1:14" ht="14.25">
      <c r="A47" s="105" t="s">
        <v>74</v>
      </c>
      <c r="M47" s="1">
        <v>1</v>
      </c>
      <c r="N47" s="1">
        <v>3</v>
      </c>
    </row>
    <row r="48" spans="13:14" ht="14.25">
      <c r="M48" s="1">
        <v>1</v>
      </c>
      <c r="N48" s="1">
        <v>4</v>
      </c>
    </row>
    <row r="49" spans="1:14" ht="15">
      <c r="A49" s="110" t="s">
        <v>50</v>
      </c>
      <c r="M49" s="1">
        <v>1</v>
      </c>
      <c r="N49" s="1">
        <v>5</v>
      </c>
    </row>
    <row r="50" spans="1:14" ht="14.25">
      <c r="A50" s="106" t="s">
        <v>51</v>
      </c>
      <c r="M50" s="1">
        <v>1</v>
      </c>
      <c r="N50" s="1">
        <v>6</v>
      </c>
    </row>
    <row r="51" spans="1:14" ht="14.25">
      <c r="A51" s="106" t="s">
        <v>52</v>
      </c>
      <c r="M51" s="1">
        <v>1</v>
      </c>
      <c r="N51" s="1">
        <v>7</v>
      </c>
    </row>
    <row r="52" spans="1:14" ht="14.25">
      <c r="A52" s="106" t="s">
        <v>75</v>
      </c>
      <c r="B52" s="1" t="s">
        <v>76</v>
      </c>
      <c r="M52" s="1">
        <v>1</v>
      </c>
      <c r="N52" s="1">
        <v>8</v>
      </c>
    </row>
    <row r="53" spans="1:14" ht="14.25">
      <c r="A53" s="106" t="s">
        <v>77</v>
      </c>
      <c r="M53" s="1">
        <v>1</v>
      </c>
      <c r="N53" s="1">
        <v>9</v>
      </c>
    </row>
    <row r="54" spans="1:14" ht="14.25">
      <c r="A54" s="106" t="s">
        <v>78</v>
      </c>
      <c r="B54" s="106" t="s">
        <v>53</v>
      </c>
      <c r="M54" s="1">
        <v>1</v>
      </c>
      <c r="N54" s="1">
        <v>10</v>
      </c>
    </row>
    <row r="55" spans="1:14" ht="14.25">
      <c r="A55" s="106" t="s">
        <v>79</v>
      </c>
      <c r="B55" s="106" t="s">
        <v>57</v>
      </c>
      <c r="M55" s="1">
        <v>1</v>
      </c>
      <c r="N55" s="1">
        <v>11</v>
      </c>
    </row>
    <row r="56" spans="1:14" ht="14.25">
      <c r="A56" s="106" t="s">
        <v>80</v>
      </c>
      <c r="B56" s="106" t="s">
        <v>53</v>
      </c>
      <c r="M56" s="1">
        <v>1</v>
      </c>
      <c r="N56" s="1">
        <v>12</v>
      </c>
    </row>
    <row r="57" spans="1:14" ht="14.25">
      <c r="A57" s="106" t="s">
        <v>81</v>
      </c>
      <c r="B57" s="106" t="s">
        <v>53</v>
      </c>
      <c r="M57" s="1">
        <v>1</v>
      </c>
      <c r="N57" s="1">
        <v>13</v>
      </c>
    </row>
    <row r="58" spans="1:14" ht="14.25">
      <c r="A58" s="106" t="s">
        <v>54</v>
      </c>
      <c r="B58" s="106" t="s">
        <v>53</v>
      </c>
      <c r="M58" s="1">
        <v>1</v>
      </c>
      <c r="N58" s="1">
        <v>14</v>
      </c>
    </row>
    <row r="59" spans="1:14" ht="14.25">
      <c r="A59" s="106" t="s">
        <v>55</v>
      </c>
      <c r="B59" s="106" t="s">
        <v>53</v>
      </c>
      <c r="M59" s="1">
        <v>1</v>
      </c>
      <c r="N59" s="1">
        <v>15</v>
      </c>
    </row>
    <row r="60" spans="1:14" ht="14.25">
      <c r="A60" s="106" t="s">
        <v>56</v>
      </c>
      <c r="B60" s="106" t="s">
        <v>53</v>
      </c>
      <c r="M60" s="1">
        <v>1</v>
      </c>
      <c r="N60" s="1">
        <v>16</v>
      </c>
    </row>
    <row r="61" spans="13:14" ht="14.25">
      <c r="M61" s="1">
        <v>1</v>
      </c>
      <c r="N61" s="1">
        <v>17</v>
      </c>
    </row>
    <row r="62" spans="13:14" ht="14.25">
      <c r="M62" s="1">
        <v>1</v>
      </c>
      <c r="N62" s="1">
        <v>18</v>
      </c>
    </row>
    <row r="63" spans="1:14" ht="14.25">
      <c r="A63" s="1" t="s">
        <v>82</v>
      </c>
      <c r="M63" s="1">
        <v>1</v>
      </c>
      <c r="N63" s="1">
        <v>19</v>
      </c>
    </row>
    <row r="64" spans="1:14" ht="14.25">
      <c r="A64" s="1" t="s">
        <v>83</v>
      </c>
      <c r="B64" s="1" t="s">
        <v>84</v>
      </c>
      <c r="C64" s="106" t="s">
        <v>85</v>
      </c>
      <c r="D64" s="1" t="s">
        <v>58</v>
      </c>
      <c r="E64" s="1" t="s">
        <v>86</v>
      </c>
      <c r="F64" s="1" t="s">
        <v>87</v>
      </c>
      <c r="G64" s="1" t="s">
        <v>88</v>
      </c>
      <c r="H64" s="1" t="s">
        <v>89</v>
      </c>
      <c r="I64" s="1" t="s">
        <v>90</v>
      </c>
      <c r="J64" s="1" t="s">
        <v>91</v>
      </c>
      <c r="K64" s="1" t="s">
        <v>92</v>
      </c>
      <c r="M64" s="1">
        <v>1</v>
      </c>
      <c r="N64" s="1">
        <v>20</v>
      </c>
    </row>
    <row r="65" spans="1:11" ht="14.25">
      <c r="A65" s="106" t="s">
        <v>93</v>
      </c>
      <c r="B65" s="106" t="s">
        <v>85</v>
      </c>
      <c r="C65" s="106" t="s">
        <v>44</v>
      </c>
      <c r="D65" s="1">
        <v>20</v>
      </c>
      <c r="E65" s="107">
        <v>0.8746</v>
      </c>
      <c r="F65" s="107">
        <v>0.08365297993874204</v>
      </c>
      <c r="G65" s="107">
        <v>0.790947020061258</v>
      </c>
      <c r="H65" s="107">
        <v>0.958252979938742</v>
      </c>
      <c r="I65" s="107">
        <v>0.01870537496634534</v>
      </c>
      <c r="J65" s="107">
        <v>0.8558946250336547</v>
      </c>
      <c r="K65" s="107">
        <v>0.8933053749663454</v>
      </c>
    </row>
    <row r="66" spans="1:11" ht="14.25">
      <c r="C66" s="106" t="s">
        <v>46</v>
      </c>
      <c r="D66" s="1">
        <v>20</v>
      </c>
      <c r="E66" s="107">
        <v>0.85828</v>
      </c>
      <c r="F66" s="107">
        <v>0.1061547658647013</v>
      </c>
      <c r="G66" s="107">
        <v>0.7521252341352987</v>
      </c>
      <c r="H66" s="107">
        <v>0.9644347658647013</v>
      </c>
      <c r="I66" s="107">
        <v>0.023736927260904633</v>
      </c>
      <c r="J66" s="107">
        <v>0.8345430727390954</v>
      </c>
      <c r="K66" s="107">
        <v>0.8820169272609046</v>
      </c>
    </row>
    <row r="67" spans="3:11" ht="14.25">
      <c r="C67" s="106" t="s">
        <v>48</v>
      </c>
      <c r="D67" s="1">
        <v>20</v>
      </c>
      <c r="E67" s="107">
        <v>0.8719299999999999</v>
      </c>
      <c r="F67" s="107">
        <v>0.08033786614568565</v>
      </c>
      <c r="G67" s="107">
        <v>0.7915921338543143</v>
      </c>
      <c r="H67" s="107">
        <v>0.9522678661456855</v>
      </c>
      <c r="I67" s="107">
        <v>0.017964092986903213</v>
      </c>
      <c r="J67" s="107">
        <v>0.8539659070130967</v>
      </c>
      <c r="K67" s="107">
        <v>0.889894092986903</v>
      </c>
    </row>
    <row r="85" ht="15">
      <c r="A85" s="104" t="s">
        <v>64</v>
      </c>
    </row>
    <row r="86" ht="14.25">
      <c r="F86" s="1" t="s">
        <v>60</v>
      </c>
    </row>
    <row r="87" spans="1:9" ht="14.25">
      <c r="A87" s="1" t="s">
        <v>94</v>
      </c>
      <c r="B87" s="1" t="s">
        <v>59</v>
      </c>
      <c r="C87" s="1" t="s">
        <v>95</v>
      </c>
      <c r="D87" s="1" t="s">
        <v>96</v>
      </c>
      <c r="E87" s="1" t="s">
        <v>97</v>
      </c>
      <c r="F87" s="1" t="s">
        <v>98</v>
      </c>
      <c r="G87" s="1" t="s">
        <v>61</v>
      </c>
      <c r="H87" s="1" t="s">
        <v>62</v>
      </c>
      <c r="I87" s="1" t="s">
        <v>63</v>
      </c>
    </row>
    <row r="88" spans="1:9" ht="14.25">
      <c r="A88" s="1" t="s">
        <v>85</v>
      </c>
      <c r="B88" s="64">
        <v>0.9053169783488126</v>
      </c>
      <c r="C88" s="64">
        <v>1.7904625971679011</v>
      </c>
      <c r="D88" s="1">
        <v>2</v>
      </c>
      <c r="E88" s="108">
        <v>0.40851309921110485</v>
      </c>
      <c r="F88" s="64">
        <v>0.5</v>
      </c>
      <c r="G88" s="64">
        <v>0.9135064491012472</v>
      </c>
      <c r="H88" s="64">
        <v>1.005656667628736</v>
      </c>
      <c r="I88" s="64">
        <v>0.9739562838838812</v>
      </c>
    </row>
    <row r="90" ht="14.25">
      <c r="A90" s="1" t="s">
        <v>99</v>
      </c>
    </row>
    <row r="91" spans="1:9" ht="14.25">
      <c r="A91" s="1" t="s">
        <v>100</v>
      </c>
      <c r="D91" s="1" t="s">
        <v>101</v>
      </c>
      <c r="E91" s="1" t="s">
        <v>96</v>
      </c>
      <c r="F91" s="1" t="s">
        <v>102</v>
      </c>
      <c r="G91" s="1" t="s">
        <v>103</v>
      </c>
      <c r="H91" s="1" t="s">
        <v>97</v>
      </c>
      <c r="I91" s="1" t="s">
        <v>104</v>
      </c>
    </row>
    <row r="92" spans="1:8" ht="14.25">
      <c r="A92" s="1" t="s">
        <v>105</v>
      </c>
      <c r="B92" s="106" t="s">
        <v>85</v>
      </c>
      <c r="C92" s="1" t="s">
        <v>106</v>
      </c>
      <c r="D92" s="64">
        <v>0.0030652919999999972</v>
      </c>
      <c r="E92" s="1">
        <v>2</v>
      </c>
      <c r="F92" s="64">
        <v>0.0015326459999999986</v>
      </c>
      <c r="G92" s="64">
        <v>0.45539086065414663</v>
      </c>
      <c r="H92" s="108">
        <v>0.6376159515053956</v>
      </c>
    </row>
    <row r="93" spans="3:8" ht="14.25">
      <c r="C93" s="1" t="s">
        <v>61</v>
      </c>
      <c r="D93" s="64">
        <v>0.0030652919999999972</v>
      </c>
      <c r="E93" s="64">
        <v>1.8270128982024945</v>
      </c>
      <c r="F93" s="64">
        <v>0.0016777615544016043</v>
      </c>
      <c r="G93" s="64">
        <v>0.45539086065414663</v>
      </c>
      <c r="H93" s="108">
        <v>0.6204586631096958</v>
      </c>
    </row>
    <row r="94" spans="3:8" ht="14.25">
      <c r="C94" s="1" t="s">
        <v>62</v>
      </c>
      <c r="D94" s="64">
        <v>0.0030652919999999972</v>
      </c>
      <c r="E94" s="1">
        <v>2</v>
      </c>
      <c r="F94" s="64">
        <v>0.0015326459999999986</v>
      </c>
      <c r="G94" s="64">
        <v>0.45539086065414663</v>
      </c>
      <c r="H94" s="108">
        <v>0.6376159515053941</v>
      </c>
    </row>
    <row r="95" spans="3:8" ht="14.25">
      <c r="C95" s="1" t="s">
        <v>63</v>
      </c>
      <c r="D95" s="64">
        <v>0.0030652919999999972</v>
      </c>
      <c r="E95" s="64">
        <v>1.9479125677677624</v>
      </c>
      <c r="F95" s="64">
        <v>0.0015736291508775012</v>
      </c>
      <c r="G95" s="64">
        <v>0.45539086065414663</v>
      </c>
      <c r="H95" s="108">
        <v>0.6326078482560537</v>
      </c>
    </row>
    <row r="96" spans="3:8" ht="14.25">
      <c r="C96" s="1" t="s">
        <v>98</v>
      </c>
      <c r="D96" s="64">
        <v>0.0030652919999999972</v>
      </c>
      <c r="E96" s="1">
        <v>1</v>
      </c>
      <c r="F96" s="64">
        <v>0.0030652919999999972</v>
      </c>
      <c r="G96" s="64">
        <v>0.45539086065414663</v>
      </c>
      <c r="H96" s="108">
        <v>0.5079152507550511</v>
      </c>
    </row>
    <row r="97" spans="2:7" ht="14.25">
      <c r="B97" s="106" t="s">
        <v>107</v>
      </c>
      <c r="C97" s="1" t="s">
        <v>106</v>
      </c>
      <c r="D97" s="64">
        <v>0.12789134133333346</v>
      </c>
      <c r="E97" s="1">
        <v>38</v>
      </c>
      <c r="F97" s="64">
        <v>0.003365561614035091</v>
      </c>
      <c r="G97" s="64"/>
    </row>
    <row r="98" spans="3:6" ht="14.25">
      <c r="C98" s="1" t="s">
        <v>61</v>
      </c>
      <c r="D98" s="64">
        <v>0.12789134133333346</v>
      </c>
      <c r="E98" s="64">
        <v>34.713245065847396</v>
      </c>
      <c r="F98" s="64">
        <v>0.003684223157205181</v>
      </c>
    </row>
    <row r="99" spans="3:6" ht="14.25">
      <c r="C99" s="1" t="s">
        <v>62</v>
      </c>
      <c r="D99" s="64">
        <v>0.12789134133333346</v>
      </c>
      <c r="E99" s="1">
        <v>38</v>
      </c>
      <c r="F99" s="64">
        <v>0.003365561614035091</v>
      </c>
    </row>
    <row r="100" spans="3:6" ht="14.25">
      <c r="C100" s="1" t="s">
        <v>63</v>
      </c>
      <c r="D100" s="64">
        <v>0.12789134133333346</v>
      </c>
      <c r="E100" s="64">
        <v>37.010338787587486</v>
      </c>
      <c r="F100" s="64">
        <v>0.0034555571638329777</v>
      </c>
    </row>
    <row r="101" spans="3:6" ht="14.25">
      <c r="C101" s="1" t="s">
        <v>98</v>
      </c>
      <c r="D101" s="64">
        <v>0.12789134133333346</v>
      </c>
      <c r="E101" s="1">
        <v>19</v>
      </c>
      <c r="F101" s="64">
        <v>0.006731123228070182</v>
      </c>
    </row>
    <row r="102" spans="1:7" ht="14.25">
      <c r="A102" s="1" t="s">
        <v>108</v>
      </c>
      <c r="B102" s="106" t="s">
        <v>109</v>
      </c>
      <c r="D102" s="64">
        <v>0.34180439266666673</v>
      </c>
      <c r="E102" s="1">
        <v>19</v>
      </c>
      <c r="F102" s="64">
        <v>0.017989704877192987</v>
      </c>
      <c r="G102" s="64"/>
    </row>
    <row r="103" spans="1:7" ht="14.25">
      <c r="A103" s="1" t="s">
        <v>110</v>
      </c>
      <c r="D103" s="64">
        <v>0.47276102599996506</v>
      </c>
      <c r="E103" s="1">
        <v>59</v>
      </c>
      <c r="F103" s="64"/>
      <c r="G103" s="64"/>
    </row>
    <row r="105" ht="14.25">
      <c r="A105" s="1" t="s">
        <v>111</v>
      </c>
    </row>
    <row r="106" spans="1:12" ht="14.25">
      <c r="A106" s="1" t="s">
        <v>100</v>
      </c>
      <c r="B106" s="1" t="s">
        <v>83</v>
      </c>
      <c r="C106" s="1" t="s">
        <v>65</v>
      </c>
      <c r="D106" s="1" t="s">
        <v>112</v>
      </c>
      <c r="E106" s="1" t="s">
        <v>113</v>
      </c>
      <c r="F106" s="1" t="s">
        <v>114</v>
      </c>
      <c r="G106" s="1" t="s">
        <v>115</v>
      </c>
      <c r="H106" s="1" t="s">
        <v>116</v>
      </c>
      <c r="I106" s="1" t="s">
        <v>117</v>
      </c>
      <c r="J106" s="1" t="s">
        <v>118</v>
      </c>
      <c r="K106" s="1" t="s">
        <v>97</v>
      </c>
      <c r="L106" s="1" t="s">
        <v>104</v>
      </c>
    </row>
    <row r="107" spans="1:11" ht="15">
      <c r="A107" s="106" t="s">
        <v>85</v>
      </c>
      <c r="B107" s="106" t="s">
        <v>93</v>
      </c>
      <c r="C107" s="104" t="s">
        <v>54</v>
      </c>
      <c r="D107" s="106" t="s">
        <v>44</v>
      </c>
      <c r="E107" s="106" t="s">
        <v>46</v>
      </c>
      <c r="F107" s="64">
        <v>0.8746</v>
      </c>
      <c r="G107" s="64">
        <v>0.85828</v>
      </c>
      <c r="H107" s="64">
        <v>0.01632</v>
      </c>
      <c r="I107" s="64">
        <v>0.018345467053294366</v>
      </c>
      <c r="J107" s="64">
        <v>0.8895930505660992</v>
      </c>
      <c r="K107" s="108">
        <v>1</v>
      </c>
    </row>
    <row r="108" spans="3:11" ht="15">
      <c r="C108" s="104"/>
      <c r="D108" s="106" t="s">
        <v>44</v>
      </c>
      <c r="E108" s="106" t="s">
        <v>48</v>
      </c>
      <c r="F108" s="64">
        <v>0.8746</v>
      </c>
      <c r="G108" s="64">
        <v>0.8719299999999999</v>
      </c>
      <c r="H108" s="64">
        <v>0.0026700000000001722</v>
      </c>
      <c r="I108" s="64">
        <v>0.018345467053294366</v>
      </c>
      <c r="J108" s="64">
        <v>0.14554003952277192</v>
      </c>
      <c r="K108" s="108">
        <v>1</v>
      </c>
    </row>
    <row r="109" spans="3:11" ht="15">
      <c r="C109" s="104"/>
      <c r="D109" s="106" t="s">
        <v>46</v>
      </c>
      <c r="E109" s="106" t="s">
        <v>48</v>
      </c>
      <c r="F109" s="64">
        <v>0.85828</v>
      </c>
      <c r="G109" s="64">
        <v>0.8719299999999999</v>
      </c>
      <c r="H109" s="64">
        <v>0.013649999999999829</v>
      </c>
      <c r="I109" s="64">
        <v>0.018345467053294366</v>
      </c>
      <c r="J109" s="64">
        <v>0.7440530110433272</v>
      </c>
      <c r="K109" s="108">
        <v>1</v>
      </c>
    </row>
    <row r="110" spans="3:11" ht="15">
      <c r="C110" s="104" t="s">
        <v>55</v>
      </c>
      <c r="D110" s="106" t="s">
        <v>44</v>
      </c>
      <c r="E110" s="106" t="s">
        <v>46</v>
      </c>
      <c r="F110" s="64">
        <v>0.8746</v>
      </c>
      <c r="G110" s="64">
        <v>0.85828</v>
      </c>
      <c r="H110" s="64">
        <v>0.01632</v>
      </c>
      <c r="I110" s="64">
        <v>0.018345467053294366</v>
      </c>
      <c r="J110" s="64">
        <v>0.8895930505660992</v>
      </c>
      <c r="K110" s="108">
        <v>0.7608428145502357</v>
      </c>
    </row>
    <row r="111" spans="3:11" ht="15">
      <c r="C111" s="104"/>
      <c r="D111" s="106" t="s">
        <v>44</v>
      </c>
      <c r="E111" s="106" t="s">
        <v>48</v>
      </c>
      <c r="F111" s="64">
        <v>0.8746</v>
      </c>
      <c r="G111" s="64">
        <v>0.8719299999999999</v>
      </c>
      <c r="H111" s="64">
        <v>0.0026700000000001722</v>
      </c>
      <c r="I111" s="64">
        <v>0.018345467053294366</v>
      </c>
      <c r="J111" s="64">
        <v>0.14554003952277192</v>
      </c>
      <c r="K111" s="108">
        <v>0.998481257920659</v>
      </c>
    </row>
    <row r="112" spans="3:11" ht="15">
      <c r="C112" s="104"/>
      <c r="D112" s="106" t="s">
        <v>46</v>
      </c>
      <c r="E112" s="106" t="s">
        <v>48</v>
      </c>
      <c r="F112" s="64">
        <v>0.85828</v>
      </c>
      <c r="G112" s="64">
        <v>0.8719299999999999</v>
      </c>
      <c r="H112" s="64">
        <v>0.013649999999999829</v>
      </c>
      <c r="I112" s="64">
        <v>0.018345467053294366</v>
      </c>
      <c r="J112" s="64">
        <v>0.7440530110433272</v>
      </c>
      <c r="K112" s="108">
        <v>0.843775665399724</v>
      </c>
    </row>
    <row r="113" spans="3:11" ht="15">
      <c r="C113" s="104" t="s">
        <v>56</v>
      </c>
      <c r="D113" s="106" t="s">
        <v>44</v>
      </c>
      <c r="E113" s="106" t="s">
        <v>46</v>
      </c>
      <c r="F113" s="64">
        <v>0.8746</v>
      </c>
      <c r="G113" s="64">
        <v>0.85828</v>
      </c>
      <c r="H113" s="64">
        <v>0.01632</v>
      </c>
      <c r="I113" s="64">
        <v>0.018345467053294366</v>
      </c>
      <c r="J113" s="64">
        <v>0.8895930505660992</v>
      </c>
      <c r="K113" s="108">
        <v>1</v>
      </c>
    </row>
    <row r="114" spans="3:11" ht="15">
      <c r="C114" s="109"/>
      <c r="D114" s="106" t="s">
        <v>44</v>
      </c>
      <c r="E114" s="106" t="s">
        <v>48</v>
      </c>
      <c r="F114" s="64">
        <v>0.8746</v>
      </c>
      <c r="G114" s="64">
        <v>0.8719299999999999</v>
      </c>
      <c r="H114" s="64">
        <v>0.0026700000000001722</v>
      </c>
      <c r="I114" s="64">
        <v>0.018345467053294366</v>
      </c>
      <c r="J114" s="64">
        <v>0.14554003952277192</v>
      </c>
      <c r="K114" s="108">
        <v>1</v>
      </c>
    </row>
    <row r="115" spans="4:11" ht="14.25">
      <c r="D115" s="106" t="s">
        <v>46</v>
      </c>
      <c r="E115" s="106" t="s">
        <v>48</v>
      </c>
      <c r="F115" s="64">
        <v>0.85828</v>
      </c>
      <c r="G115" s="64">
        <v>0.8719299999999999</v>
      </c>
      <c r="H115" s="64">
        <v>0.013649999999999829</v>
      </c>
      <c r="I115" s="64">
        <v>0.018345467053294366</v>
      </c>
      <c r="J115" s="64">
        <v>0.7440530110433272</v>
      </c>
      <c r="K115" s="108">
        <v>1</v>
      </c>
    </row>
  </sheetData>
  <sheetProtection/>
  <mergeCells count="2">
    <mergeCell ref="C2:E2"/>
    <mergeCell ref="D3:E3"/>
  </mergeCells>
  <hyperlinks>
    <hyperlink ref="A43" location="A10" display="設定オプション"/>
    <hyperlink ref="A44" location="A24" display="基本統計量"/>
    <hyperlink ref="A45" location="A46" display="Mauchlyの球面性検定"/>
    <hyperlink ref="A46" location="A51" display="分散分析表"/>
    <hyperlink ref="A47" location="A66" display="多重比較検定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Itoh</dc:creator>
  <cp:keywords/>
  <dc:description/>
  <cp:lastModifiedBy>di8931joho</cp:lastModifiedBy>
  <dcterms:created xsi:type="dcterms:W3CDTF">2017-08-10T06:36:13Z</dcterms:created>
  <dcterms:modified xsi:type="dcterms:W3CDTF">2017-09-07T02:40:58Z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